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<sst xmlns="http://schemas.openxmlformats.org/spreadsheetml/2006/main" count="74" uniqueCount="71">
  <si>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</si>
  <si>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family val="0"/>
      </rPr>
      <t>Бала-Четырманский</t>
    </r>
    <r>
      <rPr>
        <b/>
        <sz val="10"/>
        <rFont val="Arial Cyr"/>
        <family val="2"/>
      </rPr>
      <t xml:space="preserve"> </t>
    </r>
    <r>
      <rPr>
        <b/>
        <sz val="10"/>
        <rFont val="Arial Cyr"/>
        <family val="0"/>
      </rPr>
      <t>сельсовет</t>
    </r>
  </si>
  <si>
    <t xml:space="preserve">муниципального района Федоровский район РБ </t>
  </si>
  <si>
    <t>по состоянию на 1 сентября 2017 года.</t>
  </si>
  <si>
    <t>Наименование статей</t>
  </si>
  <si>
    <t>Код статей</t>
  </si>
  <si>
    <t>утверж.за 2017г.</t>
  </si>
  <si>
    <t>утверж за 8 мес 17г.</t>
  </si>
  <si>
    <t>кассов.за 8 мес 17г.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</si>
  <si>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</si>
  <si>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</si>
  <si>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</si>
  <si>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</si>
  <si>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</si>
  <si>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</si>
  <si>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Содержание имущ</t>
  </si>
  <si>
    <t>коммун.усл газ</t>
  </si>
  <si>
    <t>223.5</t>
  </si>
  <si>
    <t>коммун.усл э\эн</t>
  </si>
  <si>
    <t>223.6</t>
  </si>
  <si>
    <t>Прочие услуги</t>
  </si>
  <si>
    <t>прочие</t>
  </si>
  <si>
    <t>290.1.1</t>
  </si>
  <si>
    <t>прочие расходы</t>
  </si>
  <si>
    <t>290.1.3</t>
  </si>
  <si>
    <t>290.8</t>
  </si>
  <si>
    <t>Увелич стоим ОС</t>
  </si>
  <si>
    <t>310.2</t>
  </si>
  <si>
    <t>Увелич стоим МЗ</t>
  </si>
  <si>
    <t>340.3</t>
  </si>
  <si>
    <t>воинский учет</t>
  </si>
  <si>
    <t>0203</t>
  </si>
  <si>
    <t>Пожарная безоп</t>
  </si>
  <si>
    <t>0310</t>
  </si>
  <si>
    <t>Дорожный фонд</t>
  </si>
  <si>
    <t>0409</t>
  </si>
  <si>
    <t>Другие вопросы</t>
  </si>
  <si>
    <t>0412</t>
  </si>
  <si>
    <t>Жиличное хозяйство</t>
  </si>
  <si>
    <t>0501</t>
  </si>
  <si>
    <t>Благоустройство</t>
  </si>
  <si>
    <t>0503</t>
  </si>
  <si>
    <t>Соц.обеспечение</t>
  </si>
  <si>
    <t>1003</t>
  </si>
  <si>
    <t>Пенсия</t>
  </si>
  <si>
    <t>1403</t>
  </si>
  <si>
    <t>Итого</t>
  </si>
  <si>
    <t>в т.ч. Глава</t>
  </si>
  <si>
    <t>Аппарат</t>
  </si>
  <si>
    <t>Вид поступлений</t>
  </si>
  <si>
    <t>утвер.на 2017г.</t>
  </si>
  <si>
    <t>утвер за 8 мес 17 г.</t>
  </si>
  <si>
    <t>испол.за 8 мес</t>
  </si>
  <si>
    <t>отклонение</t>
  </si>
  <si>
    <t>Дотации из бюджета</t>
  </si>
  <si>
    <t>Субсидия</t>
  </si>
  <si>
    <t>Субвенции</t>
  </si>
  <si>
    <t>Межбюдж трансфер</t>
  </si>
  <si>
    <t>Прочие безв поступ</t>
  </si>
  <si>
    <t>Прочие</t>
  </si>
  <si>
    <t>Возврат пр остатков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</si>
  <si>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</si>
  <si>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</si>
  <si>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</si>
  <si>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</si>
  <si>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</si>
  <si>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</si>
  <si>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Аренд.пл за имущ</t>
  </si>
  <si>
    <t>Итого по налогам</t>
  </si>
  <si>
    <t>Всего</t>
  </si>
  <si>
    <t>Глава администрации : ________________________ Канарова Н.В.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</si>
</sst>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3" xfId="0" applyFill="1" applyBorder="1" applyAlignment="1">
      <alignment/>
    </xf>
    <xf numFmtId="1" fontId="0" fillId="2" borderId="3" xfId="0" applyNumberFormat="1" applyFill="1" applyBorder="1" applyAlignment="1">
      <alignment/>
    </xf>
    <xf numFmtId="180" fontId="0" fillId="0" borderId="6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2" borderId="15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9" xfId="0" applyNumberForma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9">
      <selection activeCell="M12" sqref="M12"/>
    </sheetView>
  </sheetViews>
  <sheetFormatPr defaultColWidth="9.140625" defaultRowHeight="12.75"/>
  <sheetData>
    <row r="1" spans="2:4" ht="20.25">
      <c r="B1" s="1" t="s">
        <v>0</v>
      </c>
      <c r="C1" s="1"/>
      <c r="D1" s="1"/>
    </row>
    <row r="3" spans="2:8" ht="12.75">
      <c r="B3" s="2" t="s">
        <v>1</v>
      </c>
      <c r="C3" s="2"/>
      <c r="D3" s="2"/>
      <c r="E3" s="2"/>
      <c r="F3" s="2"/>
      <c r="G3" s="2"/>
      <c r="H3" s="2"/>
    </row>
    <row r="4" spans="2:6" ht="12.75">
      <c r="B4" s="2" t="s">
        <v>2</v>
      </c>
      <c r="C4" s="2"/>
      <c r="D4" s="2"/>
      <c r="E4" s="2"/>
      <c r="F4" s="2"/>
    </row>
    <row r="5" spans="3:6" ht="12.75">
      <c r="C5" s="3" t="s">
        <v>3</v>
      </c>
      <c r="D5" s="3"/>
      <c r="E5" s="3"/>
      <c r="F5" s="3"/>
    </row>
    <row r="6" spans="1:2" ht="12.75">
      <c r="A6" s="4"/>
      <c r="B6" s="4"/>
    </row>
    <row r="7" spans="1:8" ht="38.25">
      <c r="A7" s="5" t="s">
        <v>4</v>
      </c>
      <c r="B7" s="6"/>
      <c r="C7" s="7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ht="12.75">
      <c r="A8" s="9" t="s">
        <v>11</v>
      </c>
      <c r="B8" s="10"/>
      <c r="C8" s="11">
        <v>211</v>
      </c>
      <c r="D8" s="12">
        <v>980500</v>
      </c>
      <c r="E8" s="13">
        <f>SUM(D8/12*8)</f>
        <v>653666.6666666666</v>
      </c>
      <c r="F8" s="12">
        <v>690555</v>
      </c>
      <c r="G8" s="14">
        <f>F8/E8*100</f>
        <v>105.64329423763385</v>
      </c>
      <c r="H8" s="15">
        <f aca="true" t="shared" si="0" ref="H8:H31">E8-F8</f>
        <v>-36888.33333333337</v>
      </c>
    </row>
    <row r="9" spans="1:8" ht="12.75">
      <c r="A9" s="16" t="s">
        <v>12</v>
      </c>
      <c r="B9" s="17"/>
      <c r="C9" s="11">
        <v>213</v>
      </c>
      <c r="D9" s="12">
        <v>296100</v>
      </c>
      <c r="E9" s="13">
        <f>SUM(D9/12*8)</f>
        <v>197400</v>
      </c>
      <c r="F9" s="12">
        <v>182502</v>
      </c>
      <c r="G9" s="14">
        <f>F9/E9*100</f>
        <v>92.45288753799392</v>
      </c>
      <c r="H9" s="15">
        <f t="shared" si="0"/>
        <v>14898</v>
      </c>
    </row>
    <row r="10" spans="1:8" ht="12.75">
      <c r="A10" s="16" t="s">
        <v>13</v>
      </c>
      <c r="B10" s="17"/>
      <c r="C10" s="11">
        <v>212</v>
      </c>
      <c r="D10" s="12">
        <v>0</v>
      </c>
      <c r="E10" s="13">
        <f>SUM(D10/12*6)</f>
        <v>0</v>
      </c>
      <c r="F10" s="12">
        <v>0</v>
      </c>
      <c r="G10" s="14"/>
      <c r="H10" s="15">
        <f t="shared" si="0"/>
        <v>0</v>
      </c>
    </row>
    <row r="11" spans="1:8" ht="12.75">
      <c r="A11" s="18" t="s">
        <v>14</v>
      </c>
      <c r="B11" s="19"/>
      <c r="C11" s="20">
        <v>221</v>
      </c>
      <c r="D11" s="21">
        <v>40000</v>
      </c>
      <c r="E11" s="13">
        <f aca="true" t="shared" si="1" ref="E11:E31">SUM(D11/12*8)</f>
        <v>26666.666666666668</v>
      </c>
      <c r="F11" s="21">
        <v>23101</v>
      </c>
      <c r="G11" s="14">
        <f>F11/E11*100</f>
        <v>86.62875</v>
      </c>
      <c r="H11" s="15">
        <f t="shared" si="0"/>
        <v>3565.666666666668</v>
      </c>
    </row>
    <row r="12" spans="1:8" ht="12.75">
      <c r="A12" s="22" t="s">
        <v>15</v>
      </c>
      <c r="B12" s="22"/>
      <c r="C12" s="23">
        <v>225</v>
      </c>
      <c r="D12" s="12">
        <v>20909</v>
      </c>
      <c r="E12" s="13">
        <f t="shared" si="1"/>
        <v>13939.333333333334</v>
      </c>
      <c r="F12" s="12">
        <v>13785</v>
      </c>
      <c r="G12" s="14">
        <f>F12/E12*100</f>
        <v>98.89282127313597</v>
      </c>
      <c r="H12" s="15">
        <f t="shared" si="0"/>
        <v>154.33333333333394</v>
      </c>
    </row>
    <row r="13" spans="1:8" ht="12.75">
      <c r="A13" s="18" t="s">
        <v>16</v>
      </c>
      <c r="B13" s="19"/>
      <c r="C13" s="24" t="s">
        <v>17</v>
      </c>
      <c r="D13" s="12">
        <v>45000</v>
      </c>
      <c r="E13" s="13">
        <f t="shared" si="1"/>
        <v>30000</v>
      </c>
      <c r="F13" s="12">
        <v>33146</v>
      </c>
      <c r="G13" s="14">
        <f>F13/E13*100</f>
        <v>110.48666666666666</v>
      </c>
      <c r="H13" s="15">
        <f>E13-F13</f>
        <v>-3146</v>
      </c>
    </row>
    <row r="14" spans="1:8" ht="12.75">
      <c r="A14" s="18" t="s">
        <v>18</v>
      </c>
      <c r="B14" s="19"/>
      <c r="C14" s="24" t="s">
        <v>19</v>
      </c>
      <c r="D14" s="12">
        <v>25000</v>
      </c>
      <c r="E14" s="13">
        <f t="shared" si="1"/>
        <v>16666.666666666668</v>
      </c>
      <c r="F14" s="12">
        <v>21668</v>
      </c>
      <c r="G14" s="14">
        <f>F14/E14*100</f>
        <v>130.00799999999998</v>
      </c>
      <c r="H14" s="15">
        <f t="shared" si="0"/>
        <v>-5001.333333333332</v>
      </c>
    </row>
    <row r="15" spans="1:8" ht="12.75">
      <c r="A15" s="25" t="s">
        <v>20</v>
      </c>
      <c r="B15" s="26"/>
      <c r="C15" s="27">
        <v>226</v>
      </c>
      <c r="D15" s="28">
        <v>120955</v>
      </c>
      <c r="E15" s="13">
        <f t="shared" si="1"/>
        <v>80636.66666666667</v>
      </c>
      <c r="F15" s="28">
        <v>88057</v>
      </c>
      <c r="G15" s="14">
        <f>F15/E15*100</f>
        <v>109.20218262990366</v>
      </c>
      <c r="H15" s="15">
        <f t="shared" si="0"/>
        <v>-7420.3333333333285</v>
      </c>
    </row>
    <row r="16" spans="1:8" ht="12.75">
      <c r="A16" s="16" t="s">
        <v>21</v>
      </c>
      <c r="B16" s="17"/>
      <c r="C16" s="29" t="s">
        <v>22</v>
      </c>
      <c r="D16" s="30">
        <v>63652</v>
      </c>
      <c r="E16" s="13">
        <f t="shared" si="1"/>
        <v>42434.666666666664</v>
      </c>
      <c r="F16" s="30">
        <v>45427</v>
      </c>
      <c r="G16" s="14">
        <f>SUM(F16/E16*100)</f>
        <v>107.05162445799033</v>
      </c>
      <c r="H16" s="15">
        <f t="shared" si="0"/>
        <v>-2992.3333333333358</v>
      </c>
    </row>
    <row r="17" spans="1:8" ht="25.5">
      <c r="A17" s="31" t="s">
        <v>23</v>
      </c>
      <c r="B17" s="7"/>
      <c r="C17" s="29" t="s">
        <v>24</v>
      </c>
      <c r="D17" s="30">
        <v>552</v>
      </c>
      <c r="E17" s="13">
        <f t="shared" si="1"/>
        <v>368</v>
      </c>
      <c r="F17" s="30">
        <v>552</v>
      </c>
      <c r="G17" s="14"/>
      <c r="H17" s="15">
        <f t="shared" si="0"/>
        <v>-184</v>
      </c>
    </row>
    <row r="18" spans="1:8" ht="25.5">
      <c r="A18" s="31" t="s">
        <v>23</v>
      </c>
      <c r="B18" s="7"/>
      <c r="C18" s="29" t="s">
        <v>25</v>
      </c>
      <c r="D18" s="30">
        <v>0</v>
      </c>
      <c r="E18" s="13">
        <f t="shared" si="1"/>
        <v>0</v>
      </c>
      <c r="F18" s="30">
        <v>0</v>
      </c>
      <c r="G18" s="14"/>
      <c r="H18" s="15">
        <f t="shared" si="0"/>
        <v>0</v>
      </c>
    </row>
    <row r="19" spans="1:8" ht="12.75">
      <c r="A19" s="9" t="s">
        <v>26</v>
      </c>
      <c r="B19" s="10"/>
      <c r="C19" s="29" t="s">
        <v>27</v>
      </c>
      <c r="D19" s="30">
        <v>0</v>
      </c>
      <c r="E19" s="13">
        <f t="shared" si="1"/>
        <v>0</v>
      </c>
      <c r="F19" s="30">
        <v>0</v>
      </c>
      <c r="G19" s="14">
        <v>0</v>
      </c>
      <c r="H19" s="15">
        <f t="shared" si="0"/>
        <v>0</v>
      </c>
    </row>
    <row r="20" spans="1:8" ht="12.75">
      <c r="A20" s="9" t="s">
        <v>28</v>
      </c>
      <c r="B20" s="10"/>
      <c r="C20" s="29" t="s">
        <v>29</v>
      </c>
      <c r="D20" s="30">
        <v>74700</v>
      </c>
      <c r="E20" s="13">
        <f t="shared" si="1"/>
        <v>49800</v>
      </c>
      <c r="F20" s="30">
        <v>54421</v>
      </c>
      <c r="G20" s="14">
        <f>F20/E20*100</f>
        <v>109.27911646586345</v>
      </c>
      <c r="H20" s="15">
        <f t="shared" si="0"/>
        <v>-4621</v>
      </c>
    </row>
    <row r="21" spans="1:8" ht="12.75">
      <c r="A21" s="25" t="s">
        <v>30</v>
      </c>
      <c r="B21" s="26"/>
      <c r="C21" s="32" t="s">
        <v>31</v>
      </c>
      <c r="D21" s="33">
        <v>175600</v>
      </c>
      <c r="E21" s="13">
        <f t="shared" si="1"/>
        <v>117066.66666666667</v>
      </c>
      <c r="F21" s="33">
        <v>106242</v>
      </c>
      <c r="G21" s="14">
        <f>F21/E21*100</f>
        <v>90.75341685649202</v>
      </c>
      <c r="H21" s="15">
        <f t="shared" si="0"/>
        <v>10824.666666666672</v>
      </c>
    </row>
    <row r="22" spans="1:8" ht="12.75">
      <c r="A22" s="34" t="s">
        <v>32</v>
      </c>
      <c r="B22" s="35"/>
      <c r="C22" s="32" t="s">
        <v>33</v>
      </c>
      <c r="D22" s="33">
        <v>23481</v>
      </c>
      <c r="E22" s="13">
        <f t="shared" si="1"/>
        <v>15654</v>
      </c>
      <c r="F22" s="33">
        <v>23481</v>
      </c>
      <c r="G22" s="14">
        <f>F22/E22*100</f>
        <v>150</v>
      </c>
      <c r="H22" s="15">
        <f t="shared" si="0"/>
        <v>-7827</v>
      </c>
    </row>
    <row r="23" spans="1:8" ht="12.75">
      <c r="A23" s="16" t="s">
        <v>34</v>
      </c>
      <c r="B23" s="17"/>
      <c r="C23" s="36" t="s">
        <v>35</v>
      </c>
      <c r="D23" s="12">
        <v>769811</v>
      </c>
      <c r="E23" s="13">
        <f t="shared" si="1"/>
        <v>513207.3333333333</v>
      </c>
      <c r="F23" s="12">
        <v>484993</v>
      </c>
      <c r="G23" s="14">
        <f>SUM(F23/E23*100)</f>
        <v>94.50235187597995</v>
      </c>
      <c r="H23" s="15">
        <f>E23-F23</f>
        <v>28214.333333333314</v>
      </c>
    </row>
    <row r="24" spans="1:8" ht="12.75">
      <c r="A24" s="16" t="s">
        <v>36</v>
      </c>
      <c r="B24" s="17"/>
      <c r="C24" s="36" t="s">
        <v>37</v>
      </c>
      <c r="D24" s="12">
        <v>107403</v>
      </c>
      <c r="E24" s="13">
        <f t="shared" si="1"/>
        <v>71602</v>
      </c>
      <c r="F24" s="12">
        <v>102078</v>
      </c>
      <c r="G24" s="14">
        <f>SUM(F24/E24*100)</f>
        <v>142.56305689785202</v>
      </c>
      <c r="H24" s="15">
        <f>E24-F24</f>
        <v>-30476</v>
      </c>
    </row>
    <row r="25" spans="1:8" ht="12.75">
      <c r="A25" s="16" t="s">
        <v>38</v>
      </c>
      <c r="B25" s="17"/>
      <c r="C25" s="36" t="s">
        <v>39</v>
      </c>
      <c r="D25" s="12">
        <v>60000</v>
      </c>
      <c r="E25" s="13">
        <f t="shared" si="1"/>
        <v>40000</v>
      </c>
      <c r="F25" s="12">
        <v>44083</v>
      </c>
      <c r="G25" s="14">
        <f>SUM(F25/E25*100)</f>
        <v>110.2075</v>
      </c>
      <c r="H25" s="15">
        <f>E25-F25</f>
        <v>-4083</v>
      </c>
    </row>
    <row r="26" spans="1:8" ht="12.75">
      <c r="A26" s="16" t="s">
        <v>40</v>
      </c>
      <c r="B26" s="17"/>
      <c r="C26" s="36" t="s">
        <v>41</v>
      </c>
      <c r="D26" s="12">
        <v>1807220</v>
      </c>
      <c r="E26" s="13">
        <f t="shared" si="1"/>
        <v>1204813.3333333333</v>
      </c>
      <c r="F26" s="12">
        <v>368816</v>
      </c>
      <c r="G26" s="14">
        <f>SUM(F26/E26*100)</f>
        <v>30.61187901860316</v>
      </c>
      <c r="H26" s="15">
        <f t="shared" si="0"/>
        <v>835997.3333333333</v>
      </c>
    </row>
    <row r="27" spans="1:8" ht="12.75">
      <c r="A27" s="34" t="s">
        <v>42</v>
      </c>
      <c r="B27" s="35"/>
      <c r="C27" s="32" t="s">
        <v>43</v>
      </c>
      <c r="D27" s="33">
        <v>112700</v>
      </c>
      <c r="E27" s="13">
        <f t="shared" si="1"/>
        <v>75133.33333333333</v>
      </c>
      <c r="F27" s="33">
        <v>56350</v>
      </c>
      <c r="G27" s="14">
        <f>F27/E27*100</f>
        <v>75</v>
      </c>
      <c r="H27" s="15">
        <f>E27-F27</f>
        <v>18783.33333333333</v>
      </c>
    </row>
    <row r="28" spans="1:8" ht="12.75">
      <c r="A28" s="16" t="s">
        <v>44</v>
      </c>
      <c r="B28" s="17"/>
      <c r="C28" s="36" t="s">
        <v>45</v>
      </c>
      <c r="D28" s="12">
        <v>130067</v>
      </c>
      <c r="E28" s="13">
        <f t="shared" si="1"/>
        <v>86711.33333333333</v>
      </c>
      <c r="F28" s="12">
        <v>130017</v>
      </c>
      <c r="G28" s="14">
        <f>SUM(F28/E28*100)</f>
        <v>149.9423374107191</v>
      </c>
      <c r="H28" s="15">
        <f>E28-F28</f>
        <v>-43305.66666666667</v>
      </c>
    </row>
    <row r="29" spans="1:8" ht="12.75">
      <c r="A29" s="37" t="s">
        <v>46</v>
      </c>
      <c r="B29" s="38"/>
      <c r="C29" s="27"/>
      <c r="D29" s="33">
        <f>SUM(D8:D28)</f>
        <v>4853650</v>
      </c>
      <c r="E29" s="13">
        <f t="shared" si="1"/>
        <v>3235766.6666666665</v>
      </c>
      <c r="F29" s="33">
        <f>SUM(F8:F28)</f>
        <v>2469274</v>
      </c>
      <c r="G29" s="14">
        <f>F29/E29*100</f>
        <v>76.31186838770823</v>
      </c>
      <c r="H29" s="15">
        <f t="shared" si="0"/>
        <v>766492.6666666665</v>
      </c>
    </row>
    <row r="30" spans="1:8" ht="12.75">
      <c r="A30" s="16" t="s">
        <v>47</v>
      </c>
      <c r="B30" s="17"/>
      <c r="C30" s="11"/>
      <c r="D30" s="39">
        <v>530600</v>
      </c>
      <c r="E30" s="13">
        <f t="shared" si="1"/>
        <v>353733.3333333333</v>
      </c>
      <c r="F30" s="39">
        <v>265457</v>
      </c>
      <c r="G30" s="14">
        <f>F30/E30*100</f>
        <v>75.04438371654732</v>
      </c>
      <c r="H30" s="15">
        <f t="shared" si="0"/>
        <v>88276.33333333331</v>
      </c>
    </row>
    <row r="31" spans="1:8" ht="12.75">
      <c r="A31" s="40" t="s">
        <v>48</v>
      </c>
      <c r="B31" s="41"/>
      <c r="C31" s="42"/>
      <c r="D31" s="43">
        <v>1136794</v>
      </c>
      <c r="E31" s="13">
        <f t="shared" si="1"/>
        <v>757862.6666666666</v>
      </c>
      <c r="F31" s="43">
        <v>711556</v>
      </c>
      <c r="G31" s="14">
        <f>F31/E31*100</f>
        <v>93.8898340420516</v>
      </c>
      <c r="H31" s="44">
        <f t="shared" si="0"/>
        <v>46306.66666666663</v>
      </c>
    </row>
    <row r="33" spans="1:8" ht="38.25">
      <c r="A33" s="5" t="s">
        <v>49</v>
      </c>
      <c r="B33" s="6"/>
      <c r="C33" s="8" t="s">
        <v>50</v>
      </c>
      <c r="D33" s="8" t="s">
        <v>51</v>
      </c>
      <c r="E33" s="8" t="s">
        <v>52</v>
      </c>
      <c r="F33" s="8" t="s">
        <v>9</v>
      </c>
      <c r="G33" s="31" t="s">
        <v>53</v>
      </c>
      <c r="H33" s="7"/>
    </row>
    <row r="34" spans="1:8" ht="12.75">
      <c r="A34" s="25" t="s">
        <v>54</v>
      </c>
      <c r="B34" s="27"/>
      <c r="C34" s="33">
        <v>798500</v>
      </c>
      <c r="D34" s="39">
        <f aca="true" t="shared" si="2" ref="D34:D48">SUM(C34/12*8)</f>
        <v>532333.3333333334</v>
      </c>
      <c r="E34" s="33">
        <v>745667</v>
      </c>
      <c r="F34" s="45">
        <f aca="true" t="shared" si="3" ref="F34:F40">SUM(E34/D34*100)</f>
        <v>140.0752035065748</v>
      </c>
      <c r="G34" s="46">
        <f>E34-D34</f>
        <v>213333.66666666663</v>
      </c>
      <c r="H34" s="47"/>
    </row>
    <row r="35" spans="1:8" ht="12.75">
      <c r="A35" s="40" t="s">
        <v>55</v>
      </c>
      <c r="B35" s="41"/>
      <c r="C35" s="33">
        <v>987220</v>
      </c>
      <c r="D35" s="39">
        <f t="shared" si="2"/>
        <v>658146.6666666666</v>
      </c>
      <c r="E35" s="33">
        <v>0</v>
      </c>
      <c r="F35" s="45">
        <f t="shared" si="3"/>
        <v>0</v>
      </c>
      <c r="G35" s="46">
        <f>E35-D35</f>
        <v>-658146.6666666666</v>
      </c>
      <c r="H35" s="47"/>
    </row>
    <row r="36" spans="1:8" ht="12.75">
      <c r="A36" s="40" t="s">
        <v>56</v>
      </c>
      <c r="B36" s="41"/>
      <c r="C36" s="33">
        <v>175600</v>
      </c>
      <c r="D36" s="39">
        <f t="shared" si="2"/>
        <v>117066.66666666667</v>
      </c>
      <c r="E36" s="33">
        <v>117065</v>
      </c>
      <c r="F36" s="45">
        <f t="shared" si="3"/>
        <v>99.99857630979498</v>
      </c>
      <c r="G36" s="46">
        <f aca="true" t="shared" si="4" ref="G36:G52">SUM(E36-D36)</f>
        <v>-1.6666666666715173</v>
      </c>
      <c r="H36" s="47"/>
    </row>
    <row r="37" spans="1:8" ht="12.75">
      <c r="A37" s="40" t="s">
        <v>34</v>
      </c>
      <c r="B37" s="41"/>
      <c r="C37" s="33">
        <v>569900</v>
      </c>
      <c r="D37" s="39">
        <f t="shared" si="2"/>
        <v>379933.3333333333</v>
      </c>
      <c r="E37" s="33">
        <v>452400</v>
      </c>
      <c r="F37" s="45">
        <f t="shared" si="3"/>
        <v>119.07352167046852</v>
      </c>
      <c r="G37" s="46">
        <f>SUM(E37-D37)</f>
        <v>72466.66666666669</v>
      </c>
      <c r="H37" s="47"/>
    </row>
    <row r="38" spans="1:8" ht="12.75">
      <c r="A38" s="40" t="s">
        <v>57</v>
      </c>
      <c r="B38" s="41"/>
      <c r="C38" s="33">
        <v>510000</v>
      </c>
      <c r="D38" s="39">
        <f t="shared" si="2"/>
        <v>340000</v>
      </c>
      <c r="E38" s="33">
        <v>375000</v>
      </c>
      <c r="F38" s="45">
        <f t="shared" si="3"/>
        <v>110.29411764705883</v>
      </c>
      <c r="G38" s="46">
        <f t="shared" si="4"/>
        <v>35000</v>
      </c>
      <c r="H38" s="47"/>
    </row>
    <row r="39" spans="1:8" ht="12.75">
      <c r="A39" s="40" t="s">
        <v>58</v>
      </c>
      <c r="B39" s="41"/>
      <c r="C39" s="33">
        <v>270000</v>
      </c>
      <c r="D39" s="39">
        <f t="shared" si="2"/>
        <v>180000</v>
      </c>
      <c r="E39" s="33">
        <v>167400</v>
      </c>
      <c r="F39" s="45"/>
      <c r="G39" s="46">
        <f>SUM(E39-D39)</f>
        <v>-12600</v>
      </c>
      <c r="H39" s="47"/>
    </row>
    <row r="40" spans="1:8" ht="12.75">
      <c r="A40" s="40" t="s">
        <v>59</v>
      </c>
      <c r="B40" s="41"/>
      <c r="C40" s="33">
        <v>432792</v>
      </c>
      <c r="D40" s="39">
        <f t="shared" si="2"/>
        <v>288528</v>
      </c>
      <c r="E40" s="33">
        <v>427467</v>
      </c>
      <c r="F40" s="45">
        <f t="shared" si="3"/>
        <v>148.1544252204292</v>
      </c>
      <c r="G40" s="46">
        <f t="shared" si="4"/>
        <v>138939</v>
      </c>
      <c r="H40" s="47"/>
    </row>
    <row r="41" spans="1:8" ht="12.75">
      <c r="A41" s="40" t="s">
        <v>60</v>
      </c>
      <c r="B41" s="41"/>
      <c r="C41" s="33">
        <v>-191366.94</v>
      </c>
      <c r="D41" s="39">
        <f t="shared" si="2"/>
        <v>-127577.96</v>
      </c>
      <c r="E41" s="33">
        <v>-191367</v>
      </c>
      <c r="F41" s="45"/>
      <c r="G41" s="46">
        <f>SUM(E41-D41)</f>
        <v>-63789.03999999999</v>
      </c>
      <c r="H41" s="47"/>
    </row>
    <row r="42" spans="1:8" ht="12.75">
      <c r="A42" s="16" t="s">
        <v>61</v>
      </c>
      <c r="B42" s="11"/>
      <c r="C42" s="22">
        <v>76600</v>
      </c>
      <c r="D42" s="39">
        <f t="shared" si="2"/>
        <v>51066.666666666664</v>
      </c>
      <c r="E42" s="22">
        <v>38710</v>
      </c>
      <c r="F42" s="45">
        <f>E42/D42*100</f>
        <v>75.80287206266318</v>
      </c>
      <c r="G42" s="46">
        <f t="shared" si="4"/>
        <v>-12356.666666666664</v>
      </c>
      <c r="H42" s="47"/>
    </row>
    <row r="43" spans="1:8" ht="12.75">
      <c r="A43" s="22" t="s">
        <v>62</v>
      </c>
      <c r="B43" s="22"/>
      <c r="C43" s="22">
        <v>114300</v>
      </c>
      <c r="D43" s="39">
        <f t="shared" si="2"/>
        <v>76200</v>
      </c>
      <c r="E43" s="22">
        <v>131364</v>
      </c>
      <c r="F43" s="45">
        <f>E43/D43*100</f>
        <v>172.39370078740157</v>
      </c>
      <c r="G43" s="46">
        <f t="shared" si="4"/>
        <v>55164</v>
      </c>
      <c r="H43" s="47"/>
    </row>
    <row r="44" spans="1:8" ht="12.75">
      <c r="A44" s="48" t="s">
        <v>63</v>
      </c>
      <c r="B44" s="49"/>
      <c r="C44" s="22">
        <v>80500</v>
      </c>
      <c r="D44" s="39">
        <f t="shared" si="2"/>
        <v>53666.666666666664</v>
      </c>
      <c r="E44" s="22">
        <v>24222</v>
      </c>
      <c r="F44" s="45">
        <f>E44/D44*100</f>
        <v>45.13416149068323</v>
      </c>
      <c r="G44" s="46">
        <f t="shared" si="4"/>
        <v>-29444.666666666664</v>
      </c>
      <c r="H44" s="47"/>
    </row>
    <row r="45" spans="1:8" ht="12.75">
      <c r="A45" s="48" t="s">
        <v>64</v>
      </c>
      <c r="B45" s="49"/>
      <c r="C45" s="22">
        <v>92383</v>
      </c>
      <c r="D45" s="39">
        <f t="shared" si="2"/>
        <v>61588.666666666664</v>
      </c>
      <c r="E45" s="22">
        <v>87431</v>
      </c>
      <c r="F45" s="45">
        <f>SUM(E45/D45*100)</f>
        <v>141.95955965924466</v>
      </c>
      <c r="G45" s="46">
        <f t="shared" si="4"/>
        <v>25842.333333333336</v>
      </c>
      <c r="H45" s="47"/>
    </row>
    <row r="46" spans="1:8" ht="12.75">
      <c r="A46" s="40" t="s">
        <v>65</v>
      </c>
      <c r="B46" s="41"/>
      <c r="C46" s="22">
        <v>774747</v>
      </c>
      <c r="D46" s="39">
        <f t="shared" si="2"/>
        <v>516498</v>
      </c>
      <c r="E46" s="22">
        <v>115075</v>
      </c>
      <c r="F46" s="45">
        <f>SUM(E46/D46*100)</f>
        <v>22.279853939415062</v>
      </c>
      <c r="G46" s="46">
        <f t="shared" si="4"/>
        <v>-401423</v>
      </c>
      <c r="H46" s="47"/>
    </row>
    <row r="47" spans="1:8" ht="12.75">
      <c r="A47" s="40" t="s">
        <v>66</v>
      </c>
      <c r="B47" s="41"/>
      <c r="C47" s="22">
        <v>7000</v>
      </c>
      <c r="D47" s="39">
        <f t="shared" si="2"/>
        <v>4666.666666666667</v>
      </c>
      <c r="E47" s="22">
        <v>3960</v>
      </c>
      <c r="F47" s="45">
        <f>SUM(E47/D47*100)</f>
        <v>84.85714285714285</v>
      </c>
      <c r="G47" s="46">
        <f t="shared" si="4"/>
        <v>-706.666666666667</v>
      </c>
      <c r="H47" s="47"/>
    </row>
    <row r="48" spans="1:8" ht="12.75">
      <c r="A48" s="40" t="s">
        <v>67</v>
      </c>
      <c r="B48" s="41"/>
      <c r="C48" s="22">
        <v>26000</v>
      </c>
      <c r="D48" s="39">
        <f t="shared" si="2"/>
        <v>17333.333333333332</v>
      </c>
      <c r="E48" s="22">
        <v>0</v>
      </c>
      <c r="F48" s="45">
        <f>SUM(E48/D48*100)</f>
        <v>0</v>
      </c>
      <c r="G48" s="46">
        <f t="shared" si="4"/>
        <v>-17333.333333333332</v>
      </c>
      <c r="H48" s="47"/>
    </row>
    <row r="49" spans="1:8" ht="12.75">
      <c r="A49" s="40"/>
      <c r="B49" s="41"/>
      <c r="C49" s="22">
        <v>0</v>
      </c>
      <c r="D49" s="39">
        <f>SUM(C49/12*9)</f>
        <v>0</v>
      </c>
      <c r="E49" s="22">
        <v>0</v>
      </c>
      <c r="F49" s="15"/>
      <c r="G49" s="46">
        <f t="shared" si="4"/>
        <v>0</v>
      </c>
      <c r="H49" s="47"/>
    </row>
    <row r="50" spans="1:8" ht="12.75">
      <c r="A50" s="40"/>
      <c r="B50" s="41"/>
      <c r="C50" s="22">
        <v>0</v>
      </c>
      <c r="D50" s="39">
        <f>SUM(C50/12*9)</f>
        <v>0</v>
      </c>
      <c r="E50" s="22">
        <v>0</v>
      </c>
      <c r="F50" s="15">
        <v>0</v>
      </c>
      <c r="G50" s="50">
        <f t="shared" si="4"/>
        <v>0</v>
      </c>
      <c r="H50" s="47"/>
    </row>
    <row r="51" spans="1:8" ht="12.75">
      <c r="A51" s="48" t="s">
        <v>68</v>
      </c>
      <c r="B51" s="49"/>
      <c r="C51" s="22">
        <f>SUM(C42:C50)</f>
        <v>1171530</v>
      </c>
      <c r="D51" s="15">
        <f>SUM(D42:D50)</f>
        <v>781020</v>
      </c>
      <c r="E51" s="22">
        <f>SUM(E42:E50)</f>
        <v>400762</v>
      </c>
      <c r="F51" s="51">
        <f>SUM(E51/D51*100)</f>
        <v>51.312642441934905</v>
      </c>
      <c r="G51" s="46">
        <f t="shared" si="4"/>
        <v>-380258</v>
      </c>
      <c r="H51" s="47"/>
    </row>
    <row r="52" spans="1:8" ht="12.75">
      <c r="A52" s="50" t="s">
        <v>69</v>
      </c>
      <c r="B52" s="47"/>
      <c r="C52" s="22">
        <f>SUM(C34,C51,C36,C37,C38,C40,C35,C41,C39)</f>
        <v>4724175.06</v>
      </c>
      <c r="D52" s="15">
        <f>SUM(D34,D51,D36,D37,D38,D40,D35,D41,D39)</f>
        <v>3149450.04</v>
      </c>
      <c r="E52" s="22">
        <f>SUM(E34+E36+E37+E38,E51,E40,E41,E35,E39)</f>
        <v>2494394</v>
      </c>
      <c r="F52" s="15">
        <f>E52/D52*100</f>
        <v>79.20093884073805</v>
      </c>
      <c r="G52" s="46">
        <f t="shared" si="4"/>
        <v>-655056.04</v>
      </c>
      <c r="H52" s="47"/>
    </row>
    <row r="54" spans="1:7" ht="12.75">
      <c r="A54" t="s">
        <v>70</v>
      </c>
      <c r="E54" s="52"/>
      <c r="F54" s="52"/>
      <c r="G54" s="52"/>
    </row>
  </sheetData>
  <mergeCells count="24">
    <mergeCell ref="A49:B49"/>
    <mergeCell ref="A50:B50"/>
    <mergeCell ref="A51:B51"/>
    <mergeCell ref="E54:G54"/>
    <mergeCell ref="A45:B45"/>
    <mergeCell ref="A46:B46"/>
    <mergeCell ref="A47:B47"/>
    <mergeCell ref="A48:B48"/>
    <mergeCell ref="A39:B39"/>
    <mergeCell ref="A40:B40"/>
    <mergeCell ref="A41:B41"/>
    <mergeCell ref="A44:B44"/>
    <mergeCell ref="A35:B35"/>
    <mergeCell ref="A36:B36"/>
    <mergeCell ref="A37:B37"/>
    <mergeCell ref="A38:B38"/>
    <mergeCell ref="A22:B22"/>
    <mergeCell ref="A27:B27"/>
    <mergeCell ref="A31:B31"/>
    <mergeCell ref="A33:B33"/>
    <mergeCell ref="B3:H3"/>
    <mergeCell ref="B4:F4"/>
    <mergeCell ref="C5:F5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Бала-Четырманский</cp:lastModifiedBy>
  <dcterms:created xsi:type="dcterms:W3CDTF">1996-10-08T23:32:33Z</dcterms:created>
  <dcterms:modified xsi:type="dcterms:W3CDTF">2017-10-05T04:07:57Z</dcterms:modified>
  <cp:category/>
  <cp:version/>
  <cp:contentType/>
  <cp:contentStatus/>
</cp:coreProperties>
</file>