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<sst xmlns="http://schemas.openxmlformats.org/spreadsheetml/2006/main" count="76" uniqueCount="73">
  <si>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</si>
  <si>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family val="0"/>
      </rPr>
      <t>Бала-Четырманский</t>
    </r>
    <r>
      <rPr>
        <b/>
        <sz val="10"/>
        <rFont val="Arial Cyr"/>
        <family val="2"/>
      </rPr>
      <t xml:space="preserve"> </t>
    </r>
    <r>
      <rPr>
        <b/>
        <sz val="10"/>
        <rFont val="Arial Cyr"/>
        <family val="0"/>
      </rPr>
      <t>сельсовет</t>
    </r>
  </si>
  <si>
    <t xml:space="preserve">муниципального района Федоровский район РБ </t>
  </si>
  <si>
    <t>по состоянию на 1 октября 2017 года.</t>
  </si>
  <si>
    <t>Наименование статей</t>
  </si>
  <si>
    <t>Код статей</t>
  </si>
  <si>
    <t>утверж.за 2017г.</t>
  </si>
  <si>
    <t>утверж за 9 мес 17г.</t>
  </si>
  <si>
    <t>кассов.за 9 мес 17г.</t>
  </si>
  <si>
    <t>% испол.</t>
  </si>
  <si>
    <t>Отклонения</t>
  </si>
  <si>
    <t>Фактич расходы тыс.р</t>
  </si>
  <si>
    <t>Оплата труда</t>
  </si>
  <si>
    <t>Начис.на зарплату</t>
  </si>
  <si>
    <t>Прочие выплаты</t>
  </si>
  <si>
    <t xml:space="preserve">Услуги связи </t>
  </si>
  <si>
    <t>Содержание имущ</t>
  </si>
  <si>
    <t>коммун.усл газ</t>
  </si>
  <si>
    <t>223.5</t>
  </si>
  <si>
    <t>коммун.усл э\эн</t>
  </si>
  <si>
    <t>223.6</t>
  </si>
  <si>
    <t>Прочие услуги</t>
  </si>
  <si>
    <t>прочие</t>
  </si>
  <si>
    <t>290.1.1</t>
  </si>
  <si>
    <t>прочие расходы</t>
  </si>
  <si>
    <t>290.1.3</t>
  </si>
  <si>
    <t>290.8</t>
  </si>
  <si>
    <t>Увелич стоим ОС</t>
  </si>
  <si>
    <t>310.2</t>
  </si>
  <si>
    <t>Увелич стоим МЗ</t>
  </si>
  <si>
    <t>340.3</t>
  </si>
  <si>
    <t>воинский учет</t>
  </si>
  <si>
    <t>0203</t>
  </si>
  <si>
    <t>Пожарная безоп</t>
  </si>
  <si>
    <t>0310</t>
  </si>
  <si>
    <t>Дорожный фонд</t>
  </si>
  <si>
    <t>0409</t>
  </si>
  <si>
    <t>Другие вопросы</t>
  </si>
  <si>
    <t>0412</t>
  </si>
  <si>
    <t>Жиличное хозяйство</t>
  </si>
  <si>
    <t>0501</t>
  </si>
  <si>
    <t>Благоустройство</t>
  </si>
  <si>
    <t>0503</t>
  </si>
  <si>
    <t>Соц.обеспечение</t>
  </si>
  <si>
    <t>1003</t>
  </si>
  <si>
    <t>Пенсия</t>
  </si>
  <si>
    <t>1403</t>
  </si>
  <si>
    <t>Итого</t>
  </si>
  <si>
    <t>в т.ч. Глава</t>
  </si>
  <si>
    <t>Аппарат</t>
  </si>
  <si>
    <t>Вид поступлений</t>
  </si>
  <si>
    <t>утвер.на 2017г.</t>
  </si>
  <si>
    <t>утвер за 9 мес 17 г.</t>
  </si>
  <si>
    <t>испол.за 9 мес</t>
  </si>
  <si>
    <t>отклонение</t>
  </si>
  <si>
    <t>Примечание</t>
  </si>
  <si>
    <t>Дотации из бюджета</t>
  </si>
  <si>
    <t>Субсидия</t>
  </si>
  <si>
    <t>Субвенции</t>
  </si>
  <si>
    <t>Межбюдж трансфер</t>
  </si>
  <si>
    <t>Прочие безв поступ</t>
  </si>
  <si>
    <t>Прочие</t>
  </si>
  <si>
    <t>Возврат пр остатков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</si>
  <si>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</si>
  <si>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</si>
  <si>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</si>
  <si>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</si>
  <si>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</si>
  <si>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</si>
  <si>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Аренд.пл за имущ</t>
  </si>
  <si>
    <t>Итого по налогам</t>
  </si>
  <si>
    <t>Всего</t>
  </si>
  <si>
    <t>Глава администрации : ________________________ Канарова Н.В.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</si>
</sst>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3" xfId="0" applyFill="1" applyBorder="1" applyAlignment="1">
      <alignment/>
    </xf>
    <xf numFmtId="1" fontId="0" fillId="2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9" xfId="0" applyNumberForma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8">
      <selection activeCell="L17" sqref="L17"/>
    </sheetView>
  </sheetViews>
  <sheetFormatPr defaultColWidth="9.140625" defaultRowHeight="12.75"/>
  <sheetData>
    <row r="1" spans="2:4" ht="20.25">
      <c r="B1" s="1" t="s">
        <v>0</v>
      </c>
      <c r="C1" s="1"/>
      <c r="D1" s="1"/>
    </row>
    <row r="3" spans="2:8" ht="12.75">
      <c r="B3" s="2" t="s">
        <v>1</v>
      </c>
      <c r="C3" s="2"/>
      <c r="D3" s="2"/>
      <c r="E3" s="2"/>
      <c r="F3" s="2"/>
      <c r="G3" s="2"/>
      <c r="H3" s="2"/>
    </row>
    <row r="4" spans="2:6" ht="12.75">
      <c r="B4" s="2" t="s">
        <v>2</v>
      </c>
      <c r="C4" s="2"/>
      <c r="D4" s="2"/>
      <c r="E4" s="2"/>
      <c r="F4" s="2"/>
    </row>
    <row r="5" spans="3:6" ht="12.75">
      <c r="C5" s="3" t="s">
        <v>3</v>
      </c>
      <c r="D5" s="3"/>
      <c r="E5" s="3"/>
      <c r="F5" s="3"/>
    </row>
    <row r="6" spans="1:2" ht="12.75">
      <c r="A6" s="4"/>
      <c r="B6" s="4"/>
    </row>
    <row r="7" spans="1:9" ht="38.25">
      <c r="A7" s="5" t="s">
        <v>4</v>
      </c>
      <c r="B7" s="6"/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9" ht="12.75">
      <c r="A8" s="9" t="s">
        <v>12</v>
      </c>
      <c r="B8" s="10"/>
      <c r="C8" s="11">
        <v>211</v>
      </c>
      <c r="D8" s="12">
        <v>980500</v>
      </c>
      <c r="E8" s="13">
        <f>SUM(D8/12*9)</f>
        <v>735375</v>
      </c>
      <c r="F8" s="12">
        <v>746545</v>
      </c>
      <c r="G8" s="14">
        <f>F8/E8*100</f>
        <v>101.51895291517934</v>
      </c>
      <c r="H8" s="15">
        <f aca="true" t="shared" si="0" ref="H8:H31">E8-F8</f>
        <v>-11170</v>
      </c>
      <c r="I8" s="16"/>
    </row>
    <row r="9" spans="1:9" ht="12.75">
      <c r="A9" s="17" t="s">
        <v>13</v>
      </c>
      <c r="B9" s="18"/>
      <c r="C9" s="11">
        <v>213</v>
      </c>
      <c r="D9" s="12">
        <v>296100</v>
      </c>
      <c r="E9" s="13">
        <f>SUM(D9/12*9)</f>
        <v>222075</v>
      </c>
      <c r="F9" s="12">
        <v>223276</v>
      </c>
      <c r="G9" s="14">
        <f>F9/E9*100</f>
        <v>100.54080828548915</v>
      </c>
      <c r="H9" s="15">
        <f t="shared" si="0"/>
        <v>-1201</v>
      </c>
      <c r="I9" s="16"/>
    </row>
    <row r="10" spans="1:9" ht="12.75">
      <c r="A10" s="17" t="s">
        <v>14</v>
      </c>
      <c r="B10" s="18"/>
      <c r="C10" s="11">
        <v>212</v>
      </c>
      <c r="D10" s="12">
        <v>0</v>
      </c>
      <c r="E10" s="13">
        <f>SUM(D10/12*6)</f>
        <v>0</v>
      </c>
      <c r="F10" s="12">
        <v>0</v>
      </c>
      <c r="G10" s="14"/>
      <c r="H10" s="15">
        <f t="shared" si="0"/>
        <v>0</v>
      </c>
      <c r="I10" s="16"/>
    </row>
    <row r="11" spans="1:9" ht="12.75">
      <c r="A11" s="19" t="s">
        <v>15</v>
      </c>
      <c r="B11" s="20"/>
      <c r="C11" s="21">
        <v>221</v>
      </c>
      <c r="D11" s="22">
        <v>40000</v>
      </c>
      <c r="E11" s="13">
        <f aca="true" t="shared" si="1" ref="E11:E31">SUM(D11/12*9)</f>
        <v>30000</v>
      </c>
      <c r="F11" s="22">
        <v>23101</v>
      </c>
      <c r="G11" s="14">
        <f>F11/E11*100</f>
        <v>77.00333333333333</v>
      </c>
      <c r="H11" s="15">
        <f t="shared" si="0"/>
        <v>6899</v>
      </c>
      <c r="I11" s="23"/>
    </row>
    <row r="12" spans="1:9" ht="12.75">
      <c r="A12" s="16" t="s">
        <v>16</v>
      </c>
      <c r="B12" s="16"/>
      <c r="C12" s="24">
        <v>225</v>
      </c>
      <c r="D12" s="12">
        <v>20909</v>
      </c>
      <c r="E12" s="13">
        <f t="shared" si="1"/>
        <v>15681.75</v>
      </c>
      <c r="F12" s="12">
        <v>13785</v>
      </c>
      <c r="G12" s="14">
        <f>F12/E12*100</f>
        <v>87.9047300205653</v>
      </c>
      <c r="H12" s="15">
        <f t="shared" si="0"/>
        <v>1896.75</v>
      </c>
      <c r="I12" s="16"/>
    </row>
    <row r="13" spans="1:9" ht="12.75">
      <c r="A13" s="19" t="s">
        <v>17</v>
      </c>
      <c r="B13" s="20"/>
      <c r="C13" s="25" t="s">
        <v>18</v>
      </c>
      <c r="D13" s="12">
        <v>45000</v>
      </c>
      <c r="E13" s="13">
        <f t="shared" si="1"/>
        <v>33750</v>
      </c>
      <c r="F13" s="12">
        <v>33146</v>
      </c>
      <c r="G13" s="14">
        <f>F13/E13*100</f>
        <v>98.21037037037037</v>
      </c>
      <c r="H13" s="15">
        <f>E13-F13</f>
        <v>604</v>
      </c>
      <c r="I13" s="23"/>
    </row>
    <row r="14" spans="1:9" ht="12.75">
      <c r="A14" s="19" t="s">
        <v>19</v>
      </c>
      <c r="B14" s="20"/>
      <c r="C14" s="25" t="s">
        <v>20</v>
      </c>
      <c r="D14" s="12">
        <v>25000</v>
      </c>
      <c r="E14" s="13">
        <f t="shared" si="1"/>
        <v>18750</v>
      </c>
      <c r="F14" s="12">
        <v>21668</v>
      </c>
      <c r="G14" s="14">
        <f>F14/E14*100</f>
        <v>115.56266666666666</v>
      </c>
      <c r="H14" s="15">
        <f t="shared" si="0"/>
        <v>-2918</v>
      </c>
      <c r="I14" s="23"/>
    </row>
    <row r="15" spans="1:9" ht="12.75">
      <c r="A15" s="26" t="s">
        <v>21</v>
      </c>
      <c r="B15" s="27"/>
      <c r="C15" s="28">
        <v>226</v>
      </c>
      <c r="D15" s="29">
        <v>120955</v>
      </c>
      <c r="E15" s="13">
        <f t="shared" si="1"/>
        <v>90716.25</v>
      </c>
      <c r="F15" s="29">
        <v>92823</v>
      </c>
      <c r="G15" s="14">
        <f>F15/E15*100</f>
        <v>102.32235128766898</v>
      </c>
      <c r="H15" s="15">
        <f t="shared" si="0"/>
        <v>-2106.75</v>
      </c>
      <c r="I15" s="30"/>
    </row>
    <row r="16" spans="1:9" ht="12.75">
      <c r="A16" s="17" t="s">
        <v>22</v>
      </c>
      <c r="B16" s="18"/>
      <c r="C16" s="31" t="s">
        <v>23</v>
      </c>
      <c r="D16" s="32">
        <v>63652</v>
      </c>
      <c r="E16" s="13">
        <f t="shared" si="1"/>
        <v>47739</v>
      </c>
      <c r="F16" s="32">
        <v>45427</v>
      </c>
      <c r="G16" s="14">
        <f>SUM(F16/E16*100)</f>
        <v>95.15699951821362</v>
      </c>
      <c r="H16" s="15">
        <f t="shared" si="0"/>
        <v>2312</v>
      </c>
      <c r="I16" s="33"/>
    </row>
    <row r="17" spans="1:9" ht="25.5">
      <c r="A17" s="34" t="s">
        <v>24</v>
      </c>
      <c r="B17" s="7"/>
      <c r="C17" s="31" t="s">
        <v>25</v>
      </c>
      <c r="D17" s="32">
        <v>552</v>
      </c>
      <c r="E17" s="13">
        <f t="shared" si="1"/>
        <v>414</v>
      </c>
      <c r="F17" s="32">
        <v>552</v>
      </c>
      <c r="G17" s="14"/>
      <c r="H17" s="15">
        <f t="shared" si="0"/>
        <v>-138</v>
      </c>
      <c r="I17" s="33"/>
    </row>
    <row r="18" spans="1:9" ht="25.5">
      <c r="A18" s="34" t="s">
        <v>24</v>
      </c>
      <c r="B18" s="7"/>
      <c r="C18" s="31" t="s">
        <v>26</v>
      </c>
      <c r="D18" s="32">
        <v>0</v>
      </c>
      <c r="E18" s="13">
        <f t="shared" si="1"/>
        <v>0</v>
      </c>
      <c r="F18" s="32">
        <v>0</v>
      </c>
      <c r="G18" s="14"/>
      <c r="H18" s="15">
        <f t="shared" si="0"/>
        <v>0</v>
      </c>
      <c r="I18" s="33"/>
    </row>
    <row r="19" spans="1:9" ht="12.75">
      <c r="A19" s="9" t="s">
        <v>27</v>
      </c>
      <c r="B19" s="10"/>
      <c r="C19" s="31" t="s">
        <v>28</v>
      </c>
      <c r="D19" s="32">
        <v>0</v>
      </c>
      <c r="E19" s="13">
        <f t="shared" si="1"/>
        <v>0</v>
      </c>
      <c r="F19" s="32">
        <v>0</v>
      </c>
      <c r="G19" s="14">
        <v>0</v>
      </c>
      <c r="H19" s="15">
        <f t="shared" si="0"/>
        <v>0</v>
      </c>
      <c r="I19" s="33"/>
    </row>
    <row r="20" spans="1:9" ht="12.75">
      <c r="A20" s="9" t="s">
        <v>29</v>
      </c>
      <c r="B20" s="10"/>
      <c r="C20" s="31" t="s">
        <v>30</v>
      </c>
      <c r="D20" s="32">
        <v>74700</v>
      </c>
      <c r="E20" s="13">
        <f t="shared" si="1"/>
        <v>56025</v>
      </c>
      <c r="F20" s="32">
        <v>54421</v>
      </c>
      <c r="G20" s="14">
        <f>F20/E20*100</f>
        <v>97.13699241410086</v>
      </c>
      <c r="H20" s="15">
        <f t="shared" si="0"/>
        <v>1604</v>
      </c>
      <c r="I20" s="33"/>
    </row>
    <row r="21" spans="1:9" ht="12.75">
      <c r="A21" s="26" t="s">
        <v>31</v>
      </c>
      <c r="B21" s="27"/>
      <c r="C21" s="35" t="s">
        <v>32</v>
      </c>
      <c r="D21" s="30">
        <v>175600</v>
      </c>
      <c r="E21" s="13">
        <f t="shared" si="1"/>
        <v>131700</v>
      </c>
      <c r="F21" s="30">
        <v>118393</v>
      </c>
      <c r="G21" s="14">
        <f>F21/E21*100</f>
        <v>89.89597570235384</v>
      </c>
      <c r="H21" s="15">
        <f t="shared" si="0"/>
        <v>13307</v>
      </c>
      <c r="I21" s="30"/>
    </row>
    <row r="22" spans="1:9" ht="12.75">
      <c r="A22" s="36" t="s">
        <v>33</v>
      </c>
      <c r="B22" s="37"/>
      <c r="C22" s="35" t="s">
        <v>34</v>
      </c>
      <c r="D22" s="30">
        <v>23481</v>
      </c>
      <c r="E22" s="13">
        <f t="shared" si="1"/>
        <v>17610.75</v>
      </c>
      <c r="F22" s="30">
        <v>23481</v>
      </c>
      <c r="G22" s="14">
        <f>F22/E22*100</f>
        <v>133.33333333333331</v>
      </c>
      <c r="H22" s="15">
        <f t="shared" si="0"/>
        <v>-5870.25</v>
      </c>
      <c r="I22" s="30"/>
    </row>
    <row r="23" spans="1:9" ht="12.75">
      <c r="A23" s="17" t="s">
        <v>35</v>
      </c>
      <c r="B23" s="18"/>
      <c r="C23" s="38" t="s">
        <v>36</v>
      </c>
      <c r="D23" s="12">
        <v>769811</v>
      </c>
      <c r="E23" s="13">
        <f t="shared" si="1"/>
        <v>577358.25</v>
      </c>
      <c r="F23" s="12">
        <v>484993</v>
      </c>
      <c r="G23" s="14">
        <f>SUM(F23/E23*100)</f>
        <v>84.00209055642662</v>
      </c>
      <c r="H23" s="15">
        <f>E23-F23</f>
        <v>92365.25</v>
      </c>
      <c r="I23" s="16"/>
    </row>
    <row r="24" spans="1:9" ht="12.75">
      <c r="A24" s="17" t="s">
        <v>37</v>
      </c>
      <c r="B24" s="18"/>
      <c r="C24" s="38" t="s">
        <v>38</v>
      </c>
      <c r="D24" s="12">
        <v>107403</v>
      </c>
      <c r="E24" s="13">
        <f t="shared" si="1"/>
        <v>80552.25</v>
      </c>
      <c r="F24" s="12">
        <v>102078</v>
      </c>
      <c r="G24" s="14">
        <f>SUM(F24/E24*100)</f>
        <v>126.72271724253513</v>
      </c>
      <c r="H24" s="15">
        <f>E24-F24</f>
        <v>-21525.75</v>
      </c>
      <c r="I24" s="16"/>
    </row>
    <row r="25" spans="1:9" ht="12.75">
      <c r="A25" s="17" t="s">
        <v>39</v>
      </c>
      <c r="B25" s="18"/>
      <c r="C25" s="38" t="s">
        <v>40</v>
      </c>
      <c r="D25" s="12">
        <v>60000</v>
      </c>
      <c r="E25" s="13">
        <f t="shared" si="1"/>
        <v>45000</v>
      </c>
      <c r="F25" s="12">
        <v>44083</v>
      </c>
      <c r="G25" s="14">
        <f>SUM(F25/E25*100)</f>
        <v>97.96222222222222</v>
      </c>
      <c r="H25" s="15">
        <f>E25-F25</f>
        <v>917</v>
      </c>
      <c r="I25" s="16"/>
    </row>
    <row r="26" spans="1:9" ht="12.75">
      <c r="A26" s="17" t="s">
        <v>41</v>
      </c>
      <c r="B26" s="18"/>
      <c r="C26" s="38" t="s">
        <v>42</v>
      </c>
      <c r="D26" s="12">
        <v>1807220</v>
      </c>
      <c r="E26" s="13">
        <f t="shared" si="1"/>
        <v>1355415</v>
      </c>
      <c r="F26" s="12">
        <v>368816</v>
      </c>
      <c r="G26" s="14">
        <f>SUM(F26/E26*100)</f>
        <v>27.210559127647254</v>
      </c>
      <c r="H26" s="15">
        <f t="shared" si="0"/>
        <v>986599</v>
      </c>
      <c r="I26" s="16"/>
    </row>
    <row r="27" spans="1:9" ht="12.75">
      <c r="A27" s="36" t="s">
        <v>43</v>
      </c>
      <c r="B27" s="37"/>
      <c r="C27" s="35" t="s">
        <v>44</v>
      </c>
      <c r="D27" s="30">
        <v>112700</v>
      </c>
      <c r="E27" s="13">
        <f t="shared" si="1"/>
        <v>84525</v>
      </c>
      <c r="F27" s="30">
        <v>56350</v>
      </c>
      <c r="G27" s="14">
        <f>F27/E27*100</f>
        <v>66.66666666666666</v>
      </c>
      <c r="H27" s="15">
        <f>E27-F27</f>
        <v>28175</v>
      </c>
      <c r="I27" s="30"/>
    </row>
    <row r="28" spans="1:9" ht="12.75">
      <c r="A28" s="17" t="s">
        <v>45</v>
      </c>
      <c r="B28" s="18"/>
      <c r="C28" s="38" t="s">
        <v>46</v>
      </c>
      <c r="D28" s="12">
        <v>130067</v>
      </c>
      <c r="E28" s="13">
        <f t="shared" si="1"/>
        <v>97550.25</v>
      </c>
      <c r="F28" s="12">
        <v>130017</v>
      </c>
      <c r="G28" s="14">
        <f>SUM(F28/E28*100)</f>
        <v>133.28207769841697</v>
      </c>
      <c r="H28" s="15">
        <f>E28-F28</f>
        <v>-32466.75</v>
      </c>
      <c r="I28" s="16"/>
    </row>
    <row r="29" spans="1:9" ht="12.75">
      <c r="A29" s="39" t="s">
        <v>47</v>
      </c>
      <c r="B29" s="40"/>
      <c r="C29" s="28"/>
      <c r="D29" s="30">
        <f>SUM(D8:D28)</f>
        <v>4853650</v>
      </c>
      <c r="E29" s="13">
        <f t="shared" si="1"/>
        <v>3640237.5</v>
      </c>
      <c r="F29" s="30">
        <f>SUM(F8:F28)</f>
        <v>2582955</v>
      </c>
      <c r="G29" s="14">
        <f>F29/E29*100</f>
        <v>70.95567253510245</v>
      </c>
      <c r="H29" s="15">
        <f t="shared" si="0"/>
        <v>1057282.5</v>
      </c>
      <c r="I29" s="30"/>
    </row>
    <row r="30" spans="1:9" ht="12.75">
      <c r="A30" s="17" t="s">
        <v>48</v>
      </c>
      <c r="B30" s="18"/>
      <c r="C30" s="11"/>
      <c r="D30" s="41">
        <v>530600</v>
      </c>
      <c r="E30" s="13">
        <f t="shared" si="1"/>
        <v>397950</v>
      </c>
      <c r="F30" s="41">
        <v>423275</v>
      </c>
      <c r="G30" s="14">
        <f>F30/E30*100</f>
        <v>106.36386480713658</v>
      </c>
      <c r="H30" s="15">
        <f t="shared" si="0"/>
        <v>-25325</v>
      </c>
      <c r="I30" s="42"/>
    </row>
    <row r="31" spans="1:9" ht="12.75">
      <c r="A31" s="43" t="s">
        <v>49</v>
      </c>
      <c r="B31" s="44"/>
      <c r="C31" s="45"/>
      <c r="D31" s="46">
        <v>1136794</v>
      </c>
      <c r="E31" s="13">
        <f t="shared" si="1"/>
        <v>852595.5</v>
      </c>
      <c r="F31" s="46">
        <v>831469</v>
      </c>
      <c r="G31" s="14">
        <f>F31/E31*100</f>
        <v>97.52209576522513</v>
      </c>
      <c r="H31" s="47">
        <f t="shared" si="0"/>
        <v>21126.5</v>
      </c>
      <c r="I31" s="33"/>
    </row>
    <row r="33" spans="1:9" ht="38.25">
      <c r="A33" s="5" t="s">
        <v>50</v>
      </c>
      <c r="B33" s="6"/>
      <c r="C33" s="8" t="s">
        <v>51</v>
      </c>
      <c r="D33" s="8" t="s">
        <v>52</v>
      </c>
      <c r="E33" s="8" t="s">
        <v>53</v>
      </c>
      <c r="F33" s="8" t="s">
        <v>9</v>
      </c>
      <c r="G33" s="34" t="s">
        <v>54</v>
      </c>
      <c r="H33" s="7"/>
      <c r="I33" s="8" t="s">
        <v>55</v>
      </c>
    </row>
    <row r="34" spans="1:9" ht="12.75">
      <c r="A34" s="26" t="s">
        <v>56</v>
      </c>
      <c r="B34" s="28"/>
      <c r="C34" s="30">
        <v>798500</v>
      </c>
      <c r="D34" s="41">
        <f aca="true" t="shared" si="2" ref="D34:D50">SUM(C34/12*9)</f>
        <v>598875</v>
      </c>
      <c r="E34" s="30">
        <v>798475</v>
      </c>
      <c r="F34" s="48">
        <f aca="true" t="shared" si="3" ref="F34:F40">SUM(E34/D34*100)</f>
        <v>133.3291588394907</v>
      </c>
      <c r="G34" s="49">
        <f>E34-D34</f>
        <v>199600</v>
      </c>
      <c r="H34" s="50"/>
      <c r="I34" s="16"/>
    </row>
    <row r="35" spans="1:9" ht="12.75">
      <c r="A35" s="43" t="s">
        <v>57</v>
      </c>
      <c r="B35" s="44"/>
      <c r="C35" s="30">
        <v>987220</v>
      </c>
      <c r="D35" s="41">
        <f t="shared" si="2"/>
        <v>740415</v>
      </c>
      <c r="E35" s="30">
        <v>0</v>
      </c>
      <c r="F35" s="48">
        <f t="shared" si="3"/>
        <v>0</v>
      </c>
      <c r="G35" s="49">
        <f>E35-D35</f>
        <v>-740415</v>
      </c>
      <c r="H35" s="50"/>
      <c r="I35" s="16"/>
    </row>
    <row r="36" spans="1:9" ht="12.75">
      <c r="A36" s="43" t="s">
        <v>58</v>
      </c>
      <c r="B36" s="44"/>
      <c r="C36" s="30">
        <v>175600</v>
      </c>
      <c r="D36" s="41">
        <f t="shared" si="2"/>
        <v>131700</v>
      </c>
      <c r="E36" s="30">
        <v>131700</v>
      </c>
      <c r="F36" s="48">
        <f t="shared" si="3"/>
        <v>100</v>
      </c>
      <c r="G36" s="49">
        <f aca="true" t="shared" si="4" ref="G36:G52">SUM(E36-D36)</f>
        <v>0</v>
      </c>
      <c r="H36" s="50"/>
      <c r="I36" s="23"/>
    </row>
    <row r="37" spans="1:9" ht="12.75">
      <c r="A37" s="43" t="s">
        <v>35</v>
      </c>
      <c r="B37" s="44"/>
      <c r="C37" s="30">
        <v>569900</v>
      </c>
      <c r="D37" s="41">
        <f t="shared" si="2"/>
        <v>427425</v>
      </c>
      <c r="E37" s="30">
        <v>452400</v>
      </c>
      <c r="F37" s="48">
        <f t="shared" si="3"/>
        <v>105.84313037374977</v>
      </c>
      <c r="G37" s="49">
        <f>SUM(E37-D37)</f>
        <v>24975</v>
      </c>
      <c r="H37" s="50"/>
      <c r="I37" s="23"/>
    </row>
    <row r="38" spans="1:9" ht="12.75">
      <c r="A38" s="43" t="s">
        <v>59</v>
      </c>
      <c r="B38" s="44"/>
      <c r="C38" s="30">
        <v>510000</v>
      </c>
      <c r="D38" s="41">
        <f t="shared" si="2"/>
        <v>382500</v>
      </c>
      <c r="E38" s="30">
        <v>375000</v>
      </c>
      <c r="F38" s="48">
        <f t="shared" si="3"/>
        <v>98.0392156862745</v>
      </c>
      <c r="G38" s="49">
        <f t="shared" si="4"/>
        <v>-7500</v>
      </c>
      <c r="H38" s="50"/>
      <c r="I38" s="23"/>
    </row>
    <row r="39" spans="1:9" ht="12.75">
      <c r="A39" s="43" t="s">
        <v>60</v>
      </c>
      <c r="B39" s="44"/>
      <c r="C39" s="30">
        <v>270000</v>
      </c>
      <c r="D39" s="41">
        <f t="shared" si="2"/>
        <v>202500</v>
      </c>
      <c r="E39" s="30">
        <v>167400</v>
      </c>
      <c r="F39" s="48"/>
      <c r="G39" s="49">
        <f>SUM(E39-D39)</f>
        <v>-35100</v>
      </c>
      <c r="H39" s="50"/>
      <c r="I39" s="23"/>
    </row>
    <row r="40" spans="1:9" ht="12.75">
      <c r="A40" s="43" t="s">
        <v>61</v>
      </c>
      <c r="B40" s="44"/>
      <c r="C40" s="30">
        <v>427467</v>
      </c>
      <c r="D40" s="41">
        <f t="shared" si="2"/>
        <v>320600.25</v>
      </c>
      <c r="E40" s="30">
        <v>427467</v>
      </c>
      <c r="F40" s="48">
        <f t="shared" si="3"/>
        <v>133.33333333333331</v>
      </c>
      <c r="G40" s="49">
        <f t="shared" si="4"/>
        <v>106866.75</v>
      </c>
      <c r="H40" s="50"/>
      <c r="I40" s="23"/>
    </row>
    <row r="41" spans="1:9" ht="12.75">
      <c r="A41" s="43" t="s">
        <v>62</v>
      </c>
      <c r="B41" s="44"/>
      <c r="C41" s="30">
        <v>-191366.94</v>
      </c>
      <c r="D41" s="41">
        <f t="shared" si="2"/>
        <v>-143525.20500000002</v>
      </c>
      <c r="E41" s="30">
        <v>-191367</v>
      </c>
      <c r="F41" s="48"/>
      <c r="G41" s="49">
        <f>SUM(E41-D41)</f>
        <v>-47841.794999999984</v>
      </c>
      <c r="H41" s="50"/>
      <c r="I41" s="23"/>
    </row>
    <row r="42" spans="1:9" ht="12.75">
      <c r="A42" s="17" t="s">
        <v>63</v>
      </c>
      <c r="B42" s="11"/>
      <c r="C42" s="16">
        <v>76600</v>
      </c>
      <c r="D42" s="41">
        <f t="shared" si="2"/>
        <v>57450</v>
      </c>
      <c r="E42" s="16">
        <v>42113</v>
      </c>
      <c r="F42" s="48">
        <f>E42/D42*100</f>
        <v>73.30374238468234</v>
      </c>
      <c r="G42" s="49">
        <f t="shared" si="4"/>
        <v>-15337</v>
      </c>
      <c r="H42" s="50"/>
      <c r="I42" s="23"/>
    </row>
    <row r="43" spans="1:9" ht="12.75">
      <c r="A43" s="16" t="s">
        <v>64</v>
      </c>
      <c r="B43" s="16"/>
      <c r="C43" s="16">
        <v>114300</v>
      </c>
      <c r="D43" s="41">
        <f t="shared" si="2"/>
        <v>85725</v>
      </c>
      <c r="E43" s="16">
        <v>131424</v>
      </c>
      <c r="F43" s="48">
        <f>E43/D43*100</f>
        <v>153.30883639545056</v>
      </c>
      <c r="G43" s="49">
        <f t="shared" si="4"/>
        <v>45699</v>
      </c>
      <c r="H43" s="50"/>
      <c r="I43" s="16"/>
    </row>
    <row r="44" spans="1:9" ht="12.75">
      <c r="A44" s="51" t="s">
        <v>65</v>
      </c>
      <c r="B44" s="52"/>
      <c r="C44" s="16">
        <v>80500</v>
      </c>
      <c r="D44" s="41">
        <f t="shared" si="2"/>
        <v>60375</v>
      </c>
      <c r="E44" s="16">
        <v>24580</v>
      </c>
      <c r="F44" s="48">
        <f>E44/D44*100</f>
        <v>40.71221532091097</v>
      </c>
      <c r="G44" s="49">
        <f t="shared" si="4"/>
        <v>-35795</v>
      </c>
      <c r="H44" s="50"/>
      <c r="I44" s="16"/>
    </row>
    <row r="45" spans="1:9" ht="12.75">
      <c r="A45" s="51" t="s">
        <v>66</v>
      </c>
      <c r="B45" s="52"/>
      <c r="C45" s="16">
        <v>92383</v>
      </c>
      <c r="D45" s="41">
        <f t="shared" si="2"/>
        <v>69287.25</v>
      </c>
      <c r="E45" s="16">
        <v>87431</v>
      </c>
      <c r="F45" s="48">
        <f>SUM(E45/D45*100)</f>
        <v>126.18627525266193</v>
      </c>
      <c r="G45" s="49">
        <f t="shared" si="4"/>
        <v>18143.75</v>
      </c>
      <c r="H45" s="50"/>
      <c r="I45" s="16"/>
    </row>
    <row r="46" spans="1:9" ht="12.75">
      <c r="A46" s="43" t="s">
        <v>67</v>
      </c>
      <c r="B46" s="44"/>
      <c r="C46" s="16">
        <v>774747</v>
      </c>
      <c r="D46" s="41">
        <f t="shared" si="2"/>
        <v>581060.25</v>
      </c>
      <c r="E46" s="16">
        <v>120295</v>
      </c>
      <c r="F46" s="48">
        <f>SUM(E46/D46*100)</f>
        <v>20.702672399290776</v>
      </c>
      <c r="G46" s="49">
        <f t="shared" si="4"/>
        <v>-460765.25</v>
      </c>
      <c r="H46" s="50"/>
      <c r="I46" s="16"/>
    </row>
    <row r="47" spans="1:9" ht="12.75">
      <c r="A47" s="43" t="s">
        <v>68</v>
      </c>
      <c r="B47" s="44"/>
      <c r="C47" s="16">
        <v>7000</v>
      </c>
      <c r="D47" s="41">
        <f t="shared" si="2"/>
        <v>5250</v>
      </c>
      <c r="E47" s="16">
        <v>4760</v>
      </c>
      <c r="F47" s="48">
        <f>SUM(E47/D47*100)</f>
        <v>90.66666666666666</v>
      </c>
      <c r="G47" s="49">
        <f t="shared" si="4"/>
        <v>-490</v>
      </c>
      <c r="H47" s="50"/>
      <c r="I47" s="16"/>
    </row>
    <row r="48" spans="1:9" ht="12.75">
      <c r="A48" s="43" t="s">
        <v>69</v>
      </c>
      <c r="B48" s="44"/>
      <c r="C48" s="16">
        <v>26000</v>
      </c>
      <c r="D48" s="41">
        <f t="shared" si="2"/>
        <v>19500</v>
      </c>
      <c r="E48" s="16">
        <v>771</v>
      </c>
      <c r="F48" s="48">
        <f>SUM(E48/D48*100)</f>
        <v>3.9538461538461536</v>
      </c>
      <c r="G48" s="49">
        <f t="shared" si="4"/>
        <v>-18729</v>
      </c>
      <c r="H48" s="50"/>
      <c r="I48" s="16"/>
    </row>
    <row r="49" spans="1:9" ht="12.75">
      <c r="A49" s="43"/>
      <c r="B49" s="44"/>
      <c r="C49" s="16">
        <v>0</v>
      </c>
      <c r="D49" s="41">
        <f t="shared" si="2"/>
        <v>0</v>
      </c>
      <c r="E49" s="16">
        <v>0</v>
      </c>
      <c r="F49" s="15"/>
      <c r="G49" s="49">
        <f t="shared" si="4"/>
        <v>0</v>
      </c>
      <c r="H49" s="50"/>
      <c r="I49" s="16"/>
    </row>
    <row r="50" spans="1:9" ht="12.75">
      <c r="A50" s="43"/>
      <c r="B50" s="44"/>
      <c r="C50" s="16">
        <v>0</v>
      </c>
      <c r="D50" s="41">
        <f t="shared" si="2"/>
        <v>0</v>
      </c>
      <c r="E50" s="16">
        <v>0</v>
      </c>
      <c r="F50" s="15">
        <v>0</v>
      </c>
      <c r="G50" s="53">
        <f t="shared" si="4"/>
        <v>0</v>
      </c>
      <c r="H50" s="50"/>
      <c r="I50" s="16"/>
    </row>
    <row r="51" spans="1:9" ht="12.75">
      <c r="A51" s="51" t="s">
        <v>70</v>
      </c>
      <c r="B51" s="52"/>
      <c r="C51" s="16">
        <f>SUM(C42:C50)</f>
        <v>1171530</v>
      </c>
      <c r="D51" s="15">
        <f>SUM(D42:D50)</f>
        <v>878647.5</v>
      </c>
      <c r="E51" s="16">
        <f>SUM(E42:E50)</f>
        <v>411374</v>
      </c>
      <c r="F51" s="54">
        <f>SUM(E51/D51*100)</f>
        <v>46.81900307005938</v>
      </c>
      <c r="G51" s="49">
        <f t="shared" si="4"/>
        <v>-467273.5</v>
      </c>
      <c r="H51" s="50"/>
      <c r="I51" s="16"/>
    </row>
    <row r="52" spans="1:9" ht="12.75">
      <c r="A52" s="53" t="s">
        <v>71</v>
      </c>
      <c r="B52" s="50"/>
      <c r="C52" s="16">
        <f>SUM(C34,C51,C36,C37,C38,C40,C35,C41,C39)</f>
        <v>4718850.06</v>
      </c>
      <c r="D52" s="15">
        <f>SUM(D34,D51,D36,D37,D38,D40,D35,D41,D39)</f>
        <v>3539137.545</v>
      </c>
      <c r="E52" s="16">
        <f>SUM(E34+E36+E37+E38,E51,E40,E41,E35,E39)</f>
        <v>2572449</v>
      </c>
      <c r="F52" s="15">
        <f>E52/D52*100</f>
        <v>72.68575937757174</v>
      </c>
      <c r="G52" s="49">
        <f t="shared" si="4"/>
        <v>-966688.5449999999</v>
      </c>
      <c r="H52" s="50"/>
      <c r="I52" s="16"/>
    </row>
    <row r="54" spans="1:7" ht="12.75">
      <c r="A54" t="s">
        <v>72</v>
      </c>
      <c r="E54" s="55"/>
      <c r="F54" s="55"/>
      <c r="G54" s="55"/>
    </row>
  </sheetData>
  <mergeCells count="24">
    <mergeCell ref="A49:B49"/>
    <mergeCell ref="A50:B50"/>
    <mergeCell ref="A51:B51"/>
    <mergeCell ref="E54:G54"/>
    <mergeCell ref="A45:B45"/>
    <mergeCell ref="A46:B46"/>
    <mergeCell ref="A47:B47"/>
    <mergeCell ref="A48:B48"/>
    <mergeCell ref="A39:B39"/>
    <mergeCell ref="A40:B40"/>
    <mergeCell ref="A41:B41"/>
    <mergeCell ref="A44:B44"/>
    <mergeCell ref="A35:B35"/>
    <mergeCell ref="A36:B36"/>
    <mergeCell ref="A37:B37"/>
    <mergeCell ref="A38:B38"/>
    <mergeCell ref="A22:B22"/>
    <mergeCell ref="A27:B27"/>
    <mergeCell ref="A31:B31"/>
    <mergeCell ref="A33:B33"/>
    <mergeCell ref="B3:H3"/>
    <mergeCell ref="B4:F4"/>
    <mergeCell ref="C5:F5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Бала-Четырманский</cp:lastModifiedBy>
  <dcterms:created xsi:type="dcterms:W3CDTF">1996-10-08T23:32:33Z</dcterms:created>
  <dcterms:modified xsi:type="dcterms:W3CDTF">2017-10-05T04:10:36Z</dcterms:modified>
  <cp:category/>
  <cp:version/>
  <cp:contentType/>
  <cp:contentStatus/>
</cp:coreProperties>
</file>