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1"/>
  </bookViews>
  <sheets>
    <sheet name="Б-Четырман (10)" sheetId="1" r:id="rId1"/>
    <sheet name="Б-Четырман (9)" sheetId="2" r:id="rId2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<sst xmlns="http://schemas.openxmlformats.org/spreadsheetml/2006/main" count="72" uniqueCount="69">
  <si>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                      И с п о л н е н и е </t>
  </si>
  <si>
    <t>Наименование статей</t>
  </si>
  <si>
    <t>Код статей</t>
  </si>
  <si>
    <t>% испол.</t>
  </si>
  <si>
    <t>Отклонения</t>
  </si>
  <si>
    <t>Оплата труда</t>
  </si>
  <si>
    <t>Прочие выплаты</t>
  </si>
  <si>
    <t>Начис.на зарплату</t>
  </si>
  <si>
    <t xml:space="preserve">Услуги связи </t>
  </si>
  <si>
    <t>Прочие услуги</t>
  </si>
  <si>
    <t>Итого</t>
  </si>
  <si>
    <t>отклонение</t>
  </si>
  <si>
    <t>Примечание</t>
  </si>
  <si>
    <t>Дотации из бюджета</t>
  </si>
  <si>
    <t xml:space="preserve">муниципального района Федоровский район РБ </t>
  </si>
  <si>
    <t>Подоход.налог</t>
  </si>
  <si>
    <t>Всего</t>
  </si>
  <si>
    <t>Вид поступлений</t>
  </si>
  <si>
    <t>Глава администрации : ________________________ Канарова Н.В.</t>
  </si>
  <si>
    <t>воинский учет</t>
  </si>
  <si>
    <t>прочие расходы</t>
  </si>
  <si>
    <t>ЕСХН</t>
  </si>
  <si>
    <t>Благоустройство</t>
  </si>
  <si>
    <t>прочие</t>
  </si>
  <si>
    <t>Итого по налогам</t>
  </si>
  <si>
    <t xml:space="preserve">Налог на имущест </t>
  </si>
  <si>
    <t>Госпошлина</t>
  </si>
  <si>
    <t>Субвенции</t>
  </si>
  <si>
    <t>Фактич расходы тыс.р</t>
  </si>
  <si>
    <t>0203</t>
  </si>
  <si>
    <t>коммун.усл э\эн</t>
  </si>
  <si>
    <t>223.6</t>
  </si>
  <si>
    <t>290.1.1</t>
  </si>
  <si>
    <t>290.8</t>
  </si>
  <si>
    <t>340.3</t>
  </si>
  <si>
    <t>310.2</t>
  </si>
  <si>
    <t>Увелич стоим ОС</t>
  </si>
  <si>
    <t>Межбюдж трансфер</t>
  </si>
  <si>
    <t>Дорожный фонд</t>
  </si>
  <si>
    <t>0409</t>
  </si>
  <si>
    <t>1003</t>
  </si>
  <si>
    <t>Прочие</t>
  </si>
  <si>
    <t>Увелич стоим МЗ</t>
  </si>
  <si>
    <t>Соц.обеспечение</t>
  </si>
  <si>
    <t>Жиличное хозяйство</t>
  </si>
  <si>
    <t>0503</t>
  </si>
  <si>
    <t>0501</t>
  </si>
  <si>
    <t>Содержание имущ</t>
  </si>
  <si>
    <t>223.5</t>
  </si>
  <si>
    <t>коммун.усл газ</t>
  </si>
  <si>
    <t>1403</t>
  </si>
  <si>
    <t>290.1.3</t>
  </si>
  <si>
    <t>в т.ч. Глава</t>
  </si>
  <si>
    <t>Аппарат</t>
  </si>
  <si>
    <t>Зем налог с орг</t>
  </si>
  <si>
    <t>Зем налог с физлиц</t>
  </si>
  <si>
    <t>Аренд.пл за имущ</t>
  </si>
  <si>
    <t>0412</t>
  </si>
  <si>
    <t>Другие вопросы</t>
  </si>
  <si>
    <t>Пенсия</t>
  </si>
  <si>
    <t>утверж.за 2017г.</t>
  </si>
  <si>
    <t>утвер.на 2017г.</t>
  </si>
  <si>
    <t>по состоянию на 1 апреля 2017 года.</t>
  </si>
  <si>
    <t>утверж за 3 месяца 17г.</t>
  </si>
  <si>
    <t>кассов.за 3 месяца 17г.</t>
  </si>
  <si>
    <t>испол.за 3 мес</t>
  </si>
  <si>
    <t>утвер за 3 мес 17 г.</t>
  </si>
  <si>
    <t>Возврат пр остатков</t>
  </si>
  <si>
    <r>
      <t xml:space="preserve">бюджета Администрация сельского поселения </t>
    </r>
    <r>
      <rPr>
        <b/>
        <sz val="10"/>
        <rFont val="Arial Cyr"/>
        <family val="0"/>
      </rPr>
      <t>Бала-Четырманский</t>
    </r>
    <r>
      <rPr>
        <b/>
        <sz val="10"/>
        <rFont val="Arial Cyr"/>
        <family val="2"/>
      </rPr>
      <t xml:space="preserve"> </t>
    </r>
    <r>
      <rPr>
        <b/>
        <sz val="10"/>
        <rFont val="Arial Cyr"/>
        <family val="0"/>
      </rPr>
      <t>сельсовет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</si>
</sst>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00"/>
    <numFmt numFmtId="169" formatCode="0.00000"/>
    <numFmt numFmtId="170" formatCode="#,##0&quot;р.&quot;"/>
  </numFmts>
  <fonts count="20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165" fontId="0" fillId="0" borderId="22" xfId="0" applyNumberFormat="1" applyBorder="1" applyAlignment="1">
      <alignment/>
    </xf>
    <xf numFmtId="1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3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49" fontId="0" fillId="0" borderId="22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A2" sqref="A2:J54"/>
    </sheetView>
  </sheetViews>
  <sheetFormatPr defaultColWidth="9.00390625" defaultRowHeight="12.75"/>
  <cols>
    <col min="4" max="4" width="11.25390625" style="0" customWidth="1"/>
    <col min="5" max="5" width="11.00390625" style="0" customWidth="1"/>
    <col min="6" max="8" width="10.625" style="0" customWidth="1"/>
    <col min="9" max="9" width="7.125" style="0" customWidth="1"/>
  </cols>
  <sheetData>
    <row r="1" ht="3" customHeight="1"/>
    <row r="2" spans="2:4" ht="20.25">
      <c r="B2" s="1"/>
      <c r="C2" s="1"/>
      <c r="D2" s="1"/>
    </row>
    <row r="4" spans="2:8" ht="12.75">
      <c r="B4" s="46"/>
      <c r="C4" s="46"/>
      <c r="D4" s="46"/>
      <c r="E4" s="46"/>
      <c r="F4" s="46"/>
      <c r="G4" s="46"/>
      <c r="H4" s="46"/>
    </row>
    <row r="5" spans="2:6" ht="12.75">
      <c r="B5" s="46"/>
      <c r="C5" s="46"/>
      <c r="D5" s="46"/>
      <c r="E5" s="46"/>
      <c r="F5" s="46"/>
    </row>
    <row r="6" spans="3:6" ht="12.75">
      <c r="C6" s="47"/>
      <c r="D6" s="47"/>
      <c r="E6" s="47"/>
      <c r="F6" s="47"/>
    </row>
    <row r="7" spans="1:2" ht="12.75">
      <c r="A7" s="35"/>
      <c r="B7" s="35"/>
    </row>
    <row r="8" spans="1:15" ht="45.75" customHeight="1">
      <c r="A8" s="48"/>
      <c r="B8" s="49"/>
      <c r="C8" s="33"/>
      <c r="D8" s="29"/>
      <c r="E8" s="29"/>
      <c r="F8" s="29"/>
      <c r="G8" s="29"/>
      <c r="H8" s="29"/>
      <c r="I8" s="29"/>
      <c r="O8" s="34"/>
    </row>
    <row r="9" spans="1:9" ht="12.75">
      <c r="A9" s="10"/>
      <c r="B9" s="11"/>
      <c r="C9" s="14"/>
      <c r="D9" s="24"/>
      <c r="E9" s="43"/>
      <c r="F9" s="24"/>
      <c r="G9" s="18"/>
      <c r="H9" s="21"/>
      <c r="I9" s="2"/>
    </row>
    <row r="10" spans="1:9" ht="12.75">
      <c r="A10" s="12"/>
      <c r="B10" s="13"/>
      <c r="C10" s="14"/>
      <c r="D10" s="24"/>
      <c r="E10" s="43"/>
      <c r="F10" s="24"/>
      <c r="G10" s="18"/>
      <c r="H10" s="21"/>
      <c r="I10" s="2"/>
    </row>
    <row r="11" spans="1:9" ht="12.75">
      <c r="A11" s="12"/>
      <c r="B11" s="13"/>
      <c r="C11" s="14"/>
      <c r="D11" s="24"/>
      <c r="E11" s="43"/>
      <c r="F11" s="24"/>
      <c r="G11" s="18"/>
      <c r="H11" s="21"/>
      <c r="I11" s="2"/>
    </row>
    <row r="12" spans="1:9" ht="12.75">
      <c r="A12" s="8"/>
      <c r="B12" s="9"/>
      <c r="C12" s="17"/>
      <c r="D12" s="25"/>
      <c r="E12" s="43"/>
      <c r="F12" s="25"/>
      <c r="G12" s="18"/>
      <c r="H12" s="21"/>
      <c r="I12" s="4"/>
    </row>
    <row r="13" spans="1:9" ht="12.75">
      <c r="A13" s="2"/>
      <c r="B13" s="2"/>
      <c r="C13" s="42"/>
      <c r="D13" s="24"/>
      <c r="E13" s="43"/>
      <c r="F13" s="24"/>
      <c r="G13" s="18"/>
      <c r="H13" s="21"/>
      <c r="I13" s="2"/>
    </row>
    <row r="14" spans="1:9" ht="12.75">
      <c r="A14" s="8"/>
      <c r="B14" s="9"/>
      <c r="C14" s="39"/>
      <c r="D14" s="24"/>
      <c r="E14" s="43"/>
      <c r="F14" s="24"/>
      <c r="G14" s="18"/>
      <c r="H14" s="21"/>
      <c r="I14" s="4"/>
    </row>
    <row r="15" spans="1:9" ht="12.75">
      <c r="A15" s="8"/>
      <c r="B15" s="9"/>
      <c r="C15" s="39"/>
      <c r="D15" s="24"/>
      <c r="E15" s="43"/>
      <c r="F15" s="24"/>
      <c r="G15" s="18"/>
      <c r="H15" s="21"/>
      <c r="I15" s="4"/>
    </row>
    <row r="16" spans="1:9" ht="12.75">
      <c r="A16" s="6"/>
      <c r="B16" s="7"/>
      <c r="C16" s="15"/>
      <c r="D16" s="26"/>
      <c r="E16" s="43"/>
      <c r="F16" s="26"/>
      <c r="G16" s="18"/>
      <c r="H16" s="21"/>
      <c r="I16" s="3"/>
    </row>
    <row r="17" spans="1:9" ht="12.75">
      <c r="A17" s="12"/>
      <c r="B17" s="13"/>
      <c r="C17" s="37"/>
      <c r="D17" s="27"/>
      <c r="E17" s="43"/>
      <c r="F17" s="27"/>
      <c r="G17" s="18"/>
      <c r="H17" s="21"/>
      <c r="I17" s="5"/>
    </row>
    <row r="18" spans="1:9" ht="12" customHeight="1">
      <c r="A18" s="32"/>
      <c r="B18" s="33"/>
      <c r="C18" s="37"/>
      <c r="D18" s="27"/>
      <c r="E18" s="43"/>
      <c r="F18" s="27"/>
      <c r="G18" s="18"/>
      <c r="H18" s="21"/>
      <c r="I18" s="5"/>
    </row>
    <row r="19" spans="1:9" ht="12" customHeight="1">
      <c r="A19" s="32"/>
      <c r="B19" s="33"/>
      <c r="C19" s="37"/>
      <c r="D19" s="27"/>
      <c r="E19" s="43"/>
      <c r="F19" s="27"/>
      <c r="G19" s="18"/>
      <c r="H19" s="21"/>
      <c r="I19" s="5"/>
    </row>
    <row r="20" spans="1:9" ht="12.75">
      <c r="A20" s="10"/>
      <c r="B20" s="11"/>
      <c r="C20" s="37"/>
      <c r="D20" s="27"/>
      <c r="E20" s="43"/>
      <c r="F20" s="27"/>
      <c r="G20" s="18"/>
      <c r="H20" s="21"/>
      <c r="I20" s="5"/>
    </row>
    <row r="21" spans="1:9" ht="12.75">
      <c r="A21" s="10"/>
      <c r="B21" s="11"/>
      <c r="C21" s="37"/>
      <c r="D21" s="27"/>
      <c r="E21" s="43"/>
      <c r="F21" s="27"/>
      <c r="G21" s="18"/>
      <c r="H21" s="21"/>
      <c r="I21" s="5"/>
    </row>
    <row r="22" spans="1:9" ht="12.75">
      <c r="A22" s="6"/>
      <c r="B22" s="7"/>
      <c r="C22" s="38"/>
      <c r="D22" s="3"/>
      <c r="E22" s="43"/>
      <c r="F22" s="3"/>
      <c r="G22" s="18"/>
      <c r="H22" s="21"/>
      <c r="I22" s="3"/>
    </row>
    <row r="23" spans="1:9" ht="12.75">
      <c r="A23" s="50"/>
      <c r="B23" s="51"/>
      <c r="C23" s="38"/>
      <c r="D23" s="3"/>
      <c r="E23" s="43"/>
      <c r="F23" s="3"/>
      <c r="G23" s="18"/>
      <c r="H23" s="21"/>
      <c r="I23" s="3"/>
    </row>
    <row r="24" spans="1:9" ht="12.75">
      <c r="A24" s="12"/>
      <c r="B24" s="13"/>
      <c r="C24" s="36"/>
      <c r="D24" s="24"/>
      <c r="E24" s="43"/>
      <c r="F24" s="24"/>
      <c r="G24" s="18"/>
      <c r="H24" s="21"/>
      <c r="I24" s="2"/>
    </row>
    <row r="25" spans="1:9" ht="12.75">
      <c r="A25" s="12"/>
      <c r="B25" s="13"/>
      <c r="C25" s="36"/>
      <c r="D25" s="24"/>
      <c r="E25" s="43"/>
      <c r="F25" s="24"/>
      <c r="G25" s="18"/>
      <c r="H25" s="21"/>
      <c r="I25" s="2"/>
    </row>
    <row r="26" spans="1:9" ht="12.75">
      <c r="A26" s="12"/>
      <c r="B26" s="13"/>
      <c r="C26" s="36"/>
      <c r="D26" s="24"/>
      <c r="E26" s="43"/>
      <c r="F26" s="24"/>
      <c r="G26" s="18"/>
      <c r="H26" s="21"/>
      <c r="I26" s="2"/>
    </row>
    <row r="27" spans="1:9" ht="12.75">
      <c r="A27" s="12"/>
      <c r="B27" s="13"/>
      <c r="C27" s="36"/>
      <c r="D27" s="24"/>
      <c r="E27" s="43"/>
      <c r="F27" s="24"/>
      <c r="G27" s="18"/>
      <c r="H27" s="21"/>
      <c r="I27" s="2"/>
    </row>
    <row r="28" spans="1:9" ht="12.75">
      <c r="A28" s="12"/>
      <c r="B28" s="13"/>
      <c r="C28" s="36"/>
      <c r="D28" s="24"/>
      <c r="E28" s="43"/>
      <c r="F28" s="24"/>
      <c r="G28" s="18"/>
      <c r="H28" s="21"/>
      <c r="I28" s="2"/>
    </row>
    <row r="29" spans="1:9" ht="12.75" customHeight="1">
      <c r="A29" s="30"/>
      <c r="B29" s="31"/>
      <c r="C29" s="15"/>
      <c r="D29" s="3"/>
      <c r="E29" s="43"/>
      <c r="F29" s="3"/>
      <c r="G29" s="18"/>
      <c r="H29" s="21"/>
      <c r="I29" s="3"/>
    </row>
    <row r="30" spans="1:9" ht="12.75">
      <c r="A30" s="12"/>
      <c r="B30" s="13"/>
      <c r="C30" s="14"/>
      <c r="D30" s="40"/>
      <c r="E30" s="43"/>
      <c r="F30" s="40"/>
      <c r="G30" s="18"/>
      <c r="H30" s="21"/>
      <c r="I30" s="20"/>
    </row>
    <row r="31" spans="1:9" ht="12.75">
      <c r="A31" s="52"/>
      <c r="B31" s="53"/>
      <c r="C31" s="16"/>
      <c r="D31" s="41"/>
      <c r="E31" s="43"/>
      <c r="F31" s="41"/>
      <c r="G31" s="18"/>
      <c r="H31" s="45"/>
      <c r="I31" s="5"/>
    </row>
    <row r="33" spans="1:9" ht="27" customHeight="1">
      <c r="A33" s="48"/>
      <c r="B33" s="49"/>
      <c r="C33" s="29"/>
      <c r="D33" s="29"/>
      <c r="E33" s="29"/>
      <c r="F33" s="29"/>
      <c r="G33" s="32"/>
      <c r="H33" s="33"/>
      <c r="I33" s="29"/>
    </row>
    <row r="34" spans="1:9" ht="12.75" customHeight="1">
      <c r="A34" s="6"/>
      <c r="B34" s="15"/>
      <c r="C34" s="3"/>
      <c r="D34" s="40"/>
      <c r="E34" s="3"/>
      <c r="F34" s="19"/>
      <c r="G34" s="44"/>
      <c r="H34" s="23"/>
      <c r="I34" s="2"/>
    </row>
    <row r="35" spans="1:9" ht="12.75" customHeight="1">
      <c r="A35" s="52"/>
      <c r="B35" s="53"/>
      <c r="C35" s="3"/>
      <c r="D35" s="40"/>
      <c r="E35" s="3"/>
      <c r="F35" s="19"/>
      <c r="G35" s="44"/>
      <c r="H35" s="23"/>
      <c r="I35" s="4"/>
    </row>
    <row r="36" spans="1:9" ht="12.75" customHeight="1">
      <c r="A36" s="52"/>
      <c r="B36" s="53"/>
      <c r="C36" s="3"/>
      <c r="D36" s="40"/>
      <c r="E36" s="3"/>
      <c r="F36" s="19"/>
      <c r="G36" s="44"/>
      <c r="H36" s="23"/>
      <c r="I36" s="4"/>
    </row>
    <row r="37" spans="1:9" ht="12.75" customHeight="1">
      <c r="A37" s="52"/>
      <c r="B37" s="53"/>
      <c r="C37" s="3"/>
      <c r="D37" s="40"/>
      <c r="E37" s="3"/>
      <c r="F37" s="19"/>
      <c r="G37" s="44"/>
      <c r="H37" s="23"/>
      <c r="I37" s="4"/>
    </row>
    <row r="38" spans="1:9" ht="12.75" customHeight="1">
      <c r="A38" s="52"/>
      <c r="B38" s="53"/>
      <c r="C38" s="3"/>
      <c r="D38" s="40"/>
      <c r="E38" s="3"/>
      <c r="F38" s="19"/>
      <c r="G38" s="44"/>
      <c r="H38" s="23"/>
      <c r="I38" s="4"/>
    </row>
    <row r="39" spans="1:9" ht="12.75" customHeight="1">
      <c r="A39" s="52"/>
      <c r="B39" s="53"/>
      <c r="C39" s="3"/>
      <c r="D39" s="40"/>
      <c r="E39" s="3"/>
      <c r="F39" s="19"/>
      <c r="G39" s="44"/>
      <c r="H39" s="23"/>
      <c r="I39" s="4"/>
    </row>
    <row r="40" spans="1:9" ht="12.75">
      <c r="A40" s="12"/>
      <c r="B40" s="14"/>
      <c r="C40" s="2"/>
      <c r="D40" s="40"/>
      <c r="E40" s="2"/>
      <c r="F40" s="19"/>
      <c r="G40" s="44"/>
      <c r="H40" s="23"/>
      <c r="I40" s="4"/>
    </row>
    <row r="41" spans="1:9" ht="12.75" customHeight="1">
      <c r="A41" s="2"/>
      <c r="B41" s="2"/>
      <c r="C41" s="2"/>
      <c r="D41" s="40"/>
      <c r="E41" s="2"/>
      <c r="F41" s="19"/>
      <c r="G41" s="44"/>
      <c r="H41" s="23"/>
      <c r="I41" s="2"/>
    </row>
    <row r="42" spans="1:9" ht="12.75" customHeight="1">
      <c r="A42" s="54"/>
      <c r="B42" s="55"/>
      <c r="C42" s="2"/>
      <c r="D42" s="40"/>
      <c r="E42" s="2"/>
      <c r="F42" s="19"/>
      <c r="G42" s="44"/>
      <c r="H42" s="23"/>
      <c r="I42" s="2"/>
    </row>
    <row r="43" spans="1:9" ht="12.75">
      <c r="A43" s="54"/>
      <c r="B43" s="55"/>
      <c r="C43" s="2"/>
      <c r="D43" s="40"/>
      <c r="E43" s="2"/>
      <c r="F43" s="19"/>
      <c r="G43" s="44"/>
      <c r="H43" s="23"/>
      <c r="I43" s="2"/>
    </row>
    <row r="44" spans="1:9" ht="12.75" customHeight="1">
      <c r="A44" s="52"/>
      <c r="B44" s="53"/>
      <c r="C44" s="2"/>
      <c r="D44" s="40"/>
      <c r="E44" s="2"/>
      <c r="F44" s="19"/>
      <c r="G44" s="44"/>
      <c r="H44" s="23"/>
      <c r="I44" s="2"/>
    </row>
    <row r="45" spans="1:9" ht="12.75" customHeight="1">
      <c r="A45" s="52"/>
      <c r="B45" s="53"/>
      <c r="C45" s="2"/>
      <c r="D45" s="40"/>
      <c r="E45" s="2"/>
      <c r="F45" s="19"/>
      <c r="G45" s="44"/>
      <c r="H45" s="23"/>
      <c r="I45" s="2"/>
    </row>
    <row r="46" spans="1:9" ht="12.75" customHeight="1">
      <c r="A46" s="52"/>
      <c r="B46" s="53"/>
      <c r="C46" s="2"/>
      <c r="D46" s="40"/>
      <c r="E46" s="2"/>
      <c r="F46" s="19"/>
      <c r="G46" s="22"/>
      <c r="H46" s="23"/>
      <c r="I46" s="2"/>
    </row>
    <row r="47" spans="1:9" ht="12.75" customHeight="1">
      <c r="A47" s="52"/>
      <c r="B47" s="53"/>
      <c r="C47" s="2"/>
      <c r="D47" s="40"/>
      <c r="E47" s="2"/>
      <c r="F47" s="21"/>
      <c r="G47" s="44"/>
      <c r="H47" s="23"/>
      <c r="I47" s="2"/>
    </row>
    <row r="48" spans="1:9" ht="12.75" customHeight="1">
      <c r="A48" s="52"/>
      <c r="B48" s="53"/>
      <c r="C48" s="2"/>
      <c r="D48" s="40"/>
      <c r="E48" s="2"/>
      <c r="F48" s="21"/>
      <c r="G48" s="22"/>
      <c r="H48" s="23"/>
      <c r="I48" s="2"/>
    </row>
    <row r="49" spans="1:9" ht="12.75">
      <c r="A49" s="54"/>
      <c r="B49" s="55"/>
      <c r="C49" s="2"/>
      <c r="D49" s="21"/>
      <c r="E49" s="2"/>
      <c r="F49" s="28"/>
      <c r="G49" s="44"/>
      <c r="H49" s="23"/>
      <c r="I49" s="2"/>
    </row>
    <row r="50" spans="1:9" ht="12.75">
      <c r="A50" s="22"/>
      <c r="B50" s="23"/>
      <c r="C50" s="2"/>
      <c r="D50" s="2"/>
      <c r="E50" s="2"/>
      <c r="F50" s="21"/>
      <c r="G50" s="44"/>
      <c r="H50" s="23"/>
      <c r="I50" s="2"/>
    </row>
    <row r="52" spans="5:7" ht="12.75">
      <c r="E52" s="56"/>
      <c r="F52" s="56"/>
      <c r="G52" s="56"/>
    </row>
    <row r="53" ht="12.75" customHeight="1"/>
    <row r="54" spans="5:6" ht="12.75">
      <c r="E54" s="56"/>
      <c r="F54" s="56"/>
    </row>
    <row r="55" ht="12.75" customHeight="1"/>
    <row r="56" spans="1:3" ht="12.75" customHeight="1">
      <c r="A56" s="57"/>
      <c r="B56" s="57"/>
      <c r="C56" s="57"/>
    </row>
    <row r="57" ht="12.75" customHeight="1"/>
  </sheetData>
  <sheetProtection/>
  <mergeCells count="23">
    <mergeCell ref="A56:C56"/>
    <mergeCell ref="A42:B42"/>
    <mergeCell ref="A43:B43"/>
    <mergeCell ref="A44:B44"/>
    <mergeCell ref="A45:B45"/>
    <mergeCell ref="A46:B46"/>
    <mergeCell ref="A48:B48"/>
    <mergeCell ref="A49:B49"/>
    <mergeCell ref="E52:G52"/>
    <mergeCell ref="E54:F54"/>
    <mergeCell ref="A23:B23"/>
    <mergeCell ref="A31:B31"/>
    <mergeCell ref="A47:B47"/>
    <mergeCell ref="A33:B33"/>
    <mergeCell ref="A35:B35"/>
    <mergeCell ref="A36:B36"/>
    <mergeCell ref="A37:B37"/>
    <mergeCell ref="A38:B38"/>
    <mergeCell ref="A39:B39"/>
    <mergeCell ref="B4:H4"/>
    <mergeCell ref="B5:F5"/>
    <mergeCell ref="C6:F6"/>
    <mergeCell ref="A8:B8"/>
  </mergeCells>
  <printOptions/>
  <pageMargins left="0.7480314960629921" right="0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tabSelected="1" zoomScalePageLayoutView="0" workbookViewId="0" topLeftCell="A2">
      <selection activeCell="G32" sqref="G32"/>
    </sheetView>
  </sheetViews>
  <sheetFormatPr defaultColWidth="9.00390625" defaultRowHeight="12.75"/>
  <cols>
    <col min="4" max="4" width="11.25390625" style="0" customWidth="1"/>
    <col min="5" max="5" width="11.00390625" style="0" customWidth="1"/>
    <col min="6" max="8" width="10.625" style="0" customWidth="1"/>
    <col min="9" max="9" width="7.125" style="0" customWidth="1"/>
  </cols>
  <sheetData>
    <row r="1" ht="3" customHeight="1"/>
    <row r="2" spans="2:4" ht="20.25">
      <c r="B2" s="1" t="s">
        <v>0</v>
      </c>
      <c r="C2" s="1"/>
      <c r="D2" s="1"/>
    </row>
    <row r="4" spans="2:8" ht="12.75">
      <c r="B4" s="46" t="s">
        <v>68</v>
      </c>
      <c r="C4" s="46"/>
      <c r="D4" s="46"/>
      <c r="E4" s="46"/>
      <c r="F4" s="46"/>
      <c r="G4" s="46"/>
      <c r="H4" s="46"/>
    </row>
    <row r="5" spans="2:6" ht="12.75">
      <c r="B5" s="46" t="s">
        <v>14</v>
      </c>
      <c r="C5" s="46"/>
      <c r="D5" s="46"/>
      <c r="E5" s="46"/>
      <c r="F5" s="46"/>
    </row>
    <row r="6" spans="3:8" ht="12.75">
      <c r="C6" s="47" t="s">
        <v>62</v>
      </c>
      <c r="D6" s="47"/>
      <c r="E6" s="47"/>
      <c r="F6" s="47"/>
      <c r="H6">
        <v>2</v>
      </c>
    </row>
    <row r="7" spans="1:2" ht="12.75">
      <c r="A7" s="35"/>
      <c r="B7" s="35"/>
    </row>
    <row r="8" spans="1:15" ht="45.75" customHeight="1">
      <c r="A8" s="48" t="s">
        <v>1</v>
      </c>
      <c r="B8" s="49"/>
      <c r="C8" s="33" t="s">
        <v>2</v>
      </c>
      <c r="D8" s="29" t="s">
        <v>60</v>
      </c>
      <c r="E8" s="29" t="s">
        <v>63</v>
      </c>
      <c r="F8" s="29" t="s">
        <v>64</v>
      </c>
      <c r="G8" s="29" t="s">
        <v>3</v>
      </c>
      <c r="H8" s="29" t="s">
        <v>4</v>
      </c>
      <c r="I8" s="29" t="s">
        <v>28</v>
      </c>
      <c r="O8" s="34"/>
    </row>
    <row r="9" spans="1:9" ht="12.75">
      <c r="A9" s="10" t="s">
        <v>5</v>
      </c>
      <c r="B9" s="11"/>
      <c r="C9" s="14">
        <v>211</v>
      </c>
      <c r="D9" s="24">
        <v>980500</v>
      </c>
      <c r="E9" s="43">
        <f>SUM(D9/12*3)</f>
        <v>245125</v>
      </c>
      <c r="F9" s="24">
        <v>190178</v>
      </c>
      <c r="G9" s="18">
        <f>F9/E9*100</f>
        <v>77.58408975012749</v>
      </c>
      <c r="H9" s="21">
        <f aca="true" t="shared" si="0" ref="H9:H31">E9-F9</f>
        <v>54947</v>
      </c>
      <c r="I9" s="2"/>
    </row>
    <row r="10" spans="1:9" ht="12.75">
      <c r="A10" s="12" t="s">
        <v>7</v>
      </c>
      <c r="B10" s="13"/>
      <c r="C10" s="14">
        <v>213</v>
      </c>
      <c r="D10" s="24">
        <v>296100</v>
      </c>
      <c r="E10" s="43">
        <f>SUM(D10/12*3)</f>
        <v>74025</v>
      </c>
      <c r="F10" s="24">
        <v>48273</v>
      </c>
      <c r="G10" s="18">
        <f>F10/E10*100</f>
        <v>65.21175278622087</v>
      </c>
      <c r="H10" s="21">
        <f t="shared" si="0"/>
        <v>25752</v>
      </c>
      <c r="I10" s="2"/>
    </row>
    <row r="11" spans="1:9" ht="12.75">
      <c r="A11" s="12" t="s">
        <v>6</v>
      </c>
      <c r="B11" s="13"/>
      <c r="C11" s="14">
        <v>212</v>
      </c>
      <c r="D11" s="24">
        <v>0</v>
      </c>
      <c r="E11" s="43">
        <f>SUM(D11/12)</f>
        <v>0</v>
      </c>
      <c r="F11" s="24">
        <v>0</v>
      </c>
      <c r="G11" s="18"/>
      <c r="H11" s="21">
        <f t="shared" si="0"/>
        <v>0</v>
      </c>
      <c r="I11" s="2"/>
    </row>
    <row r="12" spans="1:9" ht="12.75">
      <c r="A12" s="8" t="s">
        <v>8</v>
      </c>
      <c r="B12" s="9"/>
      <c r="C12" s="17">
        <v>221</v>
      </c>
      <c r="D12" s="25">
        <v>40000</v>
      </c>
      <c r="E12" s="43">
        <f aca="true" t="shared" si="1" ref="E12:E31">SUM(D12/12*3)</f>
        <v>10000</v>
      </c>
      <c r="F12" s="25">
        <v>6284</v>
      </c>
      <c r="G12" s="18">
        <f>F12/E12*100</f>
        <v>62.839999999999996</v>
      </c>
      <c r="H12" s="21">
        <f t="shared" si="0"/>
        <v>3716</v>
      </c>
      <c r="I12" s="4"/>
    </row>
    <row r="13" spans="1:9" ht="12.75">
      <c r="A13" s="2" t="s">
        <v>47</v>
      </c>
      <c r="B13" s="2"/>
      <c r="C13" s="42">
        <v>225</v>
      </c>
      <c r="D13" s="24">
        <v>21909</v>
      </c>
      <c r="E13" s="43">
        <f t="shared" si="1"/>
        <v>5477.25</v>
      </c>
      <c r="F13" s="24">
        <v>11109</v>
      </c>
      <c r="G13" s="18">
        <f>F13/E13*100</f>
        <v>202.82075859235928</v>
      </c>
      <c r="H13" s="21">
        <f t="shared" si="0"/>
        <v>-5631.75</v>
      </c>
      <c r="I13" s="2"/>
    </row>
    <row r="14" spans="1:9" ht="12.75">
      <c r="A14" s="8" t="s">
        <v>49</v>
      </c>
      <c r="B14" s="9"/>
      <c r="C14" s="39" t="s">
        <v>48</v>
      </c>
      <c r="D14" s="24">
        <v>45000</v>
      </c>
      <c r="E14" s="43">
        <f t="shared" si="1"/>
        <v>11250</v>
      </c>
      <c r="F14" s="24">
        <v>19902</v>
      </c>
      <c r="G14" s="18">
        <f>F14/E14*100</f>
        <v>176.90666666666667</v>
      </c>
      <c r="H14" s="21">
        <f>E14-F14</f>
        <v>-8652</v>
      </c>
      <c r="I14" s="4"/>
    </row>
    <row r="15" spans="1:9" ht="12.75">
      <c r="A15" s="8" t="s">
        <v>30</v>
      </c>
      <c r="B15" s="9"/>
      <c r="C15" s="39" t="s">
        <v>31</v>
      </c>
      <c r="D15" s="24">
        <v>25000</v>
      </c>
      <c r="E15" s="43">
        <f t="shared" si="1"/>
        <v>6250</v>
      </c>
      <c r="F15" s="24">
        <v>21668</v>
      </c>
      <c r="G15" s="18">
        <f>F15/E15*100</f>
        <v>346.68800000000005</v>
      </c>
      <c r="H15" s="21">
        <f t="shared" si="0"/>
        <v>-15418</v>
      </c>
      <c r="I15" s="4"/>
    </row>
    <row r="16" spans="1:9" ht="12.75">
      <c r="A16" s="6" t="s">
        <v>9</v>
      </c>
      <c r="B16" s="7"/>
      <c r="C16" s="15">
        <v>226</v>
      </c>
      <c r="D16" s="26">
        <v>129500</v>
      </c>
      <c r="E16" s="43">
        <f t="shared" si="1"/>
        <v>32375</v>
      </c>
      <c r="F16" s="26">
        <v>14496</v>
      </c>
      <c r="G16" s="18">
        <f>F16/E16*100</f>
        <v>44.77528957528957</v>
      </c>
      <c r="H16" s="21">
        <f t="shared" si="0"/>
        <v>17879</v>
      </c>
      <c r="I16" s="3"/>
    </row>
    <row r="17" spans="1:9" ht="12.75">
      <c r="A17" s="12" t="s">
        <v>23</v>
      </c>
      <c r="B17" s="13"/>
      <c r="C17" s="37" t="s">
        <v>32</v>
      </c>
      <c r="D17" s="27">
        <v>28869</v>
      </c>
      <c r="E17" s="43">
        <f t="shared" si="1"/>
        <v>7217.25</v>
      </c>
      <c r="F17" s="27">
        <v>26449</v>
      </c>
      <c r="G17" s="18">
        <f>SUM(F17/E17*100)</f>
        <v>366.46922304201735</v>
      </c>
      <c r="H17" s="21">
        <f t="shared" si="0"/>
        <v>-19231.75</v>
      </c>
      <c r="I17" s="5"/>
    </row>
    <row r="18" spans="1:9" ht="12" customHeight="1">
      <c r="A18" s="32" t="s">
        <v>20</v>
      </c>
      <c r="B18" s="33"/>
      <c r="C18" s="37" t="s">
        <v>51</v>
      </c>
      <c r="D18" s="27">
        <v>552</v>
      </c>
      <c r="E18" s="43">
        <f t="shared" si="1"/>
        <v>138</v>
      </c>
      <c r="F18" s="27">
        <v>552</v>
      </c>
      <c r="G18" s="18"/>
      <c r="H18" s="21">
        <f t="shared" si="0"/>
        <v>-414</v>
      </c>
      <c r="I18" s="5"/>
    </row>
    <row r="19" spans="1:9" ht="12" customHeight="1">
      <c r="A19" s="32" t="s">
        <v>20</v>
      </c>
      <c r="B19" s="33"/>
      <c r="C19" s="37" t="s">
        <v>33</v>
      </c>
      <c r="D19" s="27">
        <v>0</v>
      </c>
      <c r="E19" s="43">
        <f t="shared" si="1"/>
        <v>0</v>
      </c>
      <c r="F19" s="27">
        <v>0</v>
      </c>
      <c r="G19" s="18"/>
      <c r="H19" s="21">
        <f t="shared" si="0"/>
        <v>0</v>
      </c>
      <c r="I19" s="5"/>
    </row>
    <row r="20" spans="1:9" ht="12.75">
      <c r="A20" s="10" t="s">
        <v>36</v>
      </c>
      <c r="B20" s="11"/>
      <c r="C20" s="37" t="s">
        <v>35</v>
      </c>
      <c r="D20" s="27">
        <v>0</v>
      </c>
      <c r="E20" s="43">
        <f t="shared" si="1"/>
        <v>0</v>
      </c>
      <c r="F20" s="27">
        <v>0</v>
      </c>
      <c r="G20" s="18">
        <v>0</v>
      </c>
      <c r="H20" s="21">
        <f t="shared" si="0"/>
        <v>0</v>
      </c>
      <c r="I20" s="5"/>
    </row>
    <row r="21" spans="1:9" ht="12.75">
      <c r="A21" s="10" t="s">
        <v>42</v>
      </c>
      <c r="B21" s="11"/>
      <c r="C21" s="37" t="s">
        <v>34</v>
      </c>
      <c r="D21" s="27">
        <v>73400</v>
      </c>
      <c r="E21" s="43">
        <f t="shared" si="1"/>
        <v>18350</v>
      </c>
      <c r="F21" s="27">
        <v>22494</v>
      </c>
      <c r="G21" s="18">
        <f>F21/E21*100</f>
        <v>122.58310626702998</v>
      </c>
      <c r="H21" s="21">
        <f t="shared" si="0"/>
        <v>-4144</v>
      </c>
      <c r="I21" s="5"/>
    </row>
    <row r="22" spans="1:9" ht="12.75">
      <c r="A22" s="6" t="s">
        <v>19</v>
      </c>
      <c r="B22" s="7"/>
      <c r="C22" s="38" t="s">
        <v>29</v>
      </c>
      <c r="D22" s="3">
        <v>175600</v>
      </c>
      <c r="E22" s="43">
        <f t="shared" si="1"/>
        <v>43900</v>
      </c>
      <c r="F22" s="3">
        <v>23960</v>
      </c>
      <c r="G22" s="18">
        <f>F22/E22*100</f>
        <v>54.57858769931663</v>
      </c>
      <c r="H22" s="21">
        <f t="shared" si="0"/>
        <v>19940</v>
      </c>
      <c r="I22" s="3"/>
    </row>
    <row r="23" spans="1:9" ht="12.75">
      <c r="A23" s="50" t="s">
        <v>43</v>
      </c>
      <c r="B23" s="51"/>
      <c r="C23" s="38" t="s">
        <v>40</v>
      </c>
      <c r="D23" s="3">
        <v>112700</v>
      </c>
      <c r="E23" s="43">
        <f t="shared" si="1"/>
        <v>28175</v>
      </c>
      <c r="F23" s="3">
        <v>0</v>
      </c>
      <c r="G23" s="18">
        <f>F23/E23*100</f>
        <v>0</v>
      </c>
      <c r="H23" s="21">
        <f t="shared" si="0"/>
        <v>28175</v>
      </c>
      <c r="I23" s="3"/>
    </row>
    <row r="24" spans="1:9" ht="12.75">
      <c r="A24" s="12" t="s">
        <v>38</v>
      </c>
      <c r="B24" s="13"/>
      <c r="C24" s="36" t="s">
        <v>39</v>
      </c>
      <c r="D24" s="24">
        <v>639900</v>
      </c>
      <c r="E24" s="43">
        <f t="shared" si="1"/>
        <v>159975</v>
      </c>
      <c r="F24" s="24">
        <v>169900</v>
      </c>
      <c r="G24" s="18">
        <f>SUM(F24/E24*100)</f>
        <v>106.2040943897484</v>
      </c>
      <c r="H24" s="21">
        <f>E24-F24</f>
        <v>-9925</v>
      </c>
      <c r="I24" s="2"/>
    </row>
    <row r="25" spans="1:9" ht="12.75">
      <c r="A25" s="12" t="s">
        <v>58</v>
      </c>
      <c r="B25" s="13"/>
      <c r="C25" s="36" t="s">
        <v>57</v>
      </c>
      <c r="D25" s="24">
        <v>45488</v>
      </c>
      <c r="E25" s="43">
        <f t="shared" si="1"/>
        <v>11372</v>
      </c>
      <c r="F25" s="24">
        <v>15263</v>
      </c>
      <c r="G25" s="18">
        <f>SUM(F25/E25*100)</f>
        <v>134.21561730566302</v>
      </c>
      <c r="H25" s="21">
        <f>E25-F25</f>
        <v>-3891</v>
      </c>
      <c r="I25" s="2"/>
    </row>
    <row r="26" spans="1:9" ht="12.75">
      <c r="A26" s="12" t="s">
        <v>44</v>
      </c>
      <c r="B26" s="13"/>
      <c r="C26" s="36" t="s">
        <v>46</v>
      </c>
      <c r="D26" s="24">
        <v>60000</v>
      </c>
      <c r="E26" s="43">
        <f t="shared" si="1"/>
        <v>15000</v>
      </c>
      <c r="F26" s="24">
        <v>5189</v>
      </c>
      <c r="G26" s="18">
        <f>SUM(F26/E26*100)</f>
        <v>34.593333333333334</v>
      </c>
      <c r="H26" s="21">
        <f>E26-F26</f>
        <v>9811</v>
      </c>
      <c r="I26" s="2"/>
    </row>
    <row r="27" spans="1:9" ht="12.75">
      <c r="A27" s="12" t="s">
        <v>22</v>
      </c>
      <c r="B27" s="13"/>
      <c r="C27" s="36" t="s">
        <v>45</v>
      </c>
      <c r="D27" s="24">
        <v>522207</v>
      </c>
      <c r="E27" s="43">
        <f t="shared" si="1"/>
        <v>130551.75</v>
      </c>
      <c r="F27" s="24">
        <v>33860</v>
      </c>
      <c r="G27" s="18">
        <f>SUM(F27/E27*100)</f>
        <v>25.936075157935456</v>
      </c>
      <c r="H27" s="21">
        <f t="shared" si="0"/>
        <v>96691.75</v>
      </c>
      <c r="I27" s="2"/>
    </row>
    <row r="28" spans="1:9" ht="12.75">
      <c r="A28" s="12" t="s">
        <v>59</v>
      </c>
      <c r="B28" s="13"/>
      <c r="C28" s="36" t="s">
        <v>50</v>
      </c>
      <c r="D28" s="24">
        <v>26800</v>
      </c>
      <c r="E28" s="43">
        <f t="shared" si="1"/>
        <v>6700</v>
      </c>
      <c r="F28" s="24">
        <v>26750</v>
      </c>
      <c r="G28" s="18">
        <f>SUM(F28/E28*100)</f>
        <v>399.25373134328356</v>
      </c>
      <c r="H28" s="21">
        <f>E28-F28</f>
        <v>-20050</v>
      </c>
      <c r="I28" s="2"/>
    </row>
    <row r="29" spans="1:9" ht="12.75" customHeight="1">
      <c r="A29" s="30" t="s">
        <v>10</v>
      </c>
      <c r="B29" s="31"/>
      <c r="C29" s="15"/>
      <c r="D29" s="3">
        <f>SUM(D9:D28)</f>
        <v>3223525</v>
      </c>
      <c r="E29" s="43">
        <f t="shared" si="1"/>
        <v>805881.25</v>
      </c>
      <c r="F29" s="3">
        <f>SUM(F9:F28)</f>
        <v>636327</v>
      </c>
      <c r="G29" s="18">
        <f>F29/E29*100</f>
        <v>78.96039273776378</v>
      </c>
      <c r="H29" s="21">
        <f t="shared" si="0"/>
        <v>169554.25</v>
      </c>
      <c r="I29" s="3"/>
    </row>
    <row r="30" spans="1:9" ht="12.75">
      <c r="A30" s="12" t="s">
        <v>52</v>
      </c>
      <c r="B30" s="13"/>
      <c r="C30" s="14"/>
      <c r="D30" s="40">
        <v>530600</v>
      </c>
      <c r="E30" s="43">
        <f t="shared" si="1"/>
        <v>132650</v>
      </c>
      <c r="F30" s="40">
        <v>88602</v>
      </c>
      <c r="G30" s="18">
        <f>F30/E30*100</f>
        <v>66.79381831888428</v>
      </c>
      <c r="H30" s="21">
        <f t="shared" si="0"/>
        <v>44048</v>
      </c>
      <c r="I30" s="20"/>
    </row>
    <row r="31" spans="1:9" ht="12.75">
      <c r="A31" s="52" t="s">
        <v>53</v>
      </c>
      <c r="B31" s="53"/>
      <c r="C31" s="16"/>
      <c r="D31" s="41">
        <v>1110231</v>
      </c>
      <c r="E31" s="43">
        <f t="shared" si="1"/>
        <v>277557.75</v>
      </c>
      <c r="F31" s="41">
        <v>272804</v>
      </c>
      <c r="G31" s="18">
        <f>F31/E31*100</f>
        <v>98.28729336507448</v>
      </c>
      <c r="H31" s="45">
        <f t="shared" si="0"/>
        <v>4753.75</v>
      </c>
      <c r="I31" s="5"/>
    </row>
    <row r="33" spans="1:9" ht="27" customHeight="1">
      <c r="A33" s="48" t="s">
        <v>17</v>
      </c>
      <c r="B33" s="49"/>
      <c r="C33" s="29" t="s">
        <v>61</v>
      </c>
      <c r="D33" s="29" t="s">
        <v>66</v>
      </c>
      <c r="E33" s="29" t="s">
        <v>65</v>
      </c>
      <c r="F33" s="29" t="s">
        <v>3</v>
      </c>
      <c r="G33" s="32" t="s">
        <v>11</v>
      </c>
      <c r="H33" s="33"/>
      <c r="I33" s="29" t="s">
        <v>12</v>
      </c>
    </row>
    <row r="34" spans="1:9" ht="12.75" customHeight="1">
      <c r="A34" s="6" t="s">
        <v>13</v>
      </c>
      <c r="B34" s="15"/>
      <c r="C34" s="3">
        <v>798500</v>
      </c>
      <c r="D34" s="40">
        <f aca="true" t="shared" si="2" ref="D34:D46">SUM(C34/12*3)</f>
        <v>199625</v>
      </c>
      <c r="E34" s="3">
        <v>199625</v>
      </c>
      <c r="F34" s="19">
        <f>SUM(E34/D34*100)</f>
        <v>100</v>
      </c>
      <c r="G34" s="44">
        <f>E34-D34</f>
        <v>0</v>
      </c>
      <c r="H34" s="23"/>
      <c r="I34" s="2"/>
    </row>
    <row r="35" spans="1:9" ht="12.75" customHeight="1">
      <c r="A35" s="52" t="s">
        <v>27</v>
      </c>
      <c r="B35" s="53"/>
      <c r="C35" s="3">
        <v>175600</v>
      </c>
      <c r="D35" s="40">
        <f t="shared" si="2"/>
        <v>43900</v>
      </c>
      <c r="E35" s="3">
        <v>43900</v>
      </c>
      <c r="F35" s="19">
        <f>SUM(E35/D35*100)</f>
        <v>100</v>
      </c>
      <c r="G35" s="44">
        <f aca="true" t="shared" si="3" ref="G35:G50">SUM(E35-D35)</f>
        <v>0</v>
      </c>
      <c r="H35" s="23"/>
      <c r="I35" s="4"/>
    </row>
    <row r="36" spans="1:9" ht="12.75" customHeight="1">
      <c r="A36" s="52" t="s">
        <v>38</v>
      </c>
      <c r="B36" s="53"/>
      <c r="C36" s="3">
        <v>569900</v>
      </c>
      <c r="D36" s="40">
        <f t="shared" si="2"/>
        <v>142475</v>
      </c>
      <c r="E36" s="3">
        <v>217400</v>
      </c>
      <c r="F36" s="19">
        <f>SUM(E36/D36*100)</f>
        <v>152.58817336374804</v>
      </c>
      <c r="G36" s="44">
        <f>SUM(E36-D36)</f>
        <v>74925</v>
      </c>
      <c r="H36" s="23"/>
      <c r="I36" s="4"/>
    </row>
    <row r="37" spans="1:9" ht="12.75" customHeight="1">
      <c r="A37" s="52" t="s">
        <v>37</v>
      </c>
      <c r="B37" s="53"/>
      <c r="C37" s="3">
        <v>500000</v>
      </c>
      <c r="D37" s="40">
        <f t="shared" si="2"/>
        <v>125000</v>
      </c>
      <c r="E37" s="3">
        <v>125000</v>
      </c>
      <c r="F37" s="19">
        <f>SUM(E37/D37*100)</f>
        <v>100</v>
      </c>
      <c r="G37" s="44">
        <f t="shared" si="3"/>
        <v>0</v>
      </c>
      <c r="H37" s="23"/>
      <c r="I37" s="4"/>
    </row>
    <row r="38" spans="1:9" ht="12.75" customHeight="1">
      <c r="A38" s="52" t="s">
        <v>41</v>
      </c>
      <c r="B38" s="53"/>
      <c r="C38" s="3">
        <v>142925</v>
      </c>
      <c r="D38" s="40">
        <f t="shared" si="2"/>
        <v>35731.25</v>
      </c>
      <c r="E38" s="3">
        <v>142925</v>
      </c>
      <c r="F38" s="19">
        <f>SUM(E38/D38*100)</f>
        <v>400</v>
      </c>
      <c r="G38" s="44">
        <f t="shared" si="3"/>
        <v>107193.75</v>
      </c>
      <c r="H38" s="23"/>
      <c r="I38" s="4"/>
    </row>
    <row r="39" spans="1:9" ht="12.75" customHeight="1">
      <c r="A39" s="52" t="s">
        <v>67</v>
      </c>
      <c r="B39" s="53"/>
      <c r="C39" s="3"/>
      <c r="D39" s="40">
        <f t="shared" si="2"/>
        <v>0</v>
      </c>
      <c r="E39" s="3">
        <v>-50000</v>
      </c>
      <c r="F39" s="19"/>
      <c r="G39" s="44">
        <f>SUM(E39-D39)</f>
        <v>-50000</v>
      </c>
      <c r="H39" s="23"/>
      <c r="I39" s="4"/>
    </row>
    <row r="40" spans="1:9" ht="12.75">
      <c r="A40" s="12" t="s">
        <v>15</v>
      </c>
      <c r="B40" s="14"/>
      <c r="C40" s="2">
        <v>76600</v>
      </c>
      <c r="D40" s="40">
        <f t="shared" si="2"/>
        <v>19150</v>
      </c>
      <c r="E40" s="2">
        <v>16169</v>
      </c>
      <c r="F40" s="19">
        <f>E40/D40*100</f>
        <v>84.43342036553526</v>
      </c>
      <c r="G40" s="44">
        <f t="shared" si="3"/>
        <v>-2981</v>
      </c>
      <c r="H40" s="23"/>
      <c r="I40" s="4"/>
    </row>
    <row r="41" spans="1:9" ht="12.75" customHeight="1">
      <c r="A41" s="2" t="s">
        <v>21</v>
      </c>
      <c r="B41" s="2"/>
      <c r="C41" s="2">
        <v>114300</v>
      </c>
      <c r="D41" s="40">
        <f t="shared" si="2"/>
        <v>28575</v>
      </c>
      <c r="E41" s="2">
        <v>51157</v>
      </c>
      <c r="F41" s="19">
        <f>E41/D41*100</f>
        <v>179.02712160979877</v>
      </c>
      <c r="G41" s="44">
        <f t="shared" si="3"/>
        <v>22582</v>
      </c>
      <c r="H41" s="23"/>
      <c r="I41" s="2"/>
    </row>
    <row r="42" spans="1:9" ht="12.75" customHeight="1">
      <c r="A42" s="54" t="s">
        <v>25</v>
      </c>
      <c r="B42" s="55"/>
      <c r="C42" s="2">
        <v>80500</v>
      </c>
      <c r="D42" s="40">
        <f t="shared" si="2"/>
        <v>20125</v>
      </c>
      <c r="E42" s="2">
        <v>6238</v>
      </c>
      <c r="F42" s="19">
        <f>E42/D42*100</f>
        <v>30.996273291925462</v>
      </c>
      <c r="G42" s="44">
        <f t="shared" si="3"/>
        <v>-13887</v>
      </c>
      <c r="H42" s="23"/>
      <c r="I42" s="2"/>
    </row>
    <row r="43" spans="1:9" ht="12.75">
      <c r="A43" s="54" t="s">
        <v>54</v>
      </c>
      <c r="B43" s="55"/>
      <c r="C43" s="2">
        <v>72200</v>
      </c>
      <c r="D43" s="40">
        <f t="shared" si="2"/>
        <v>18050</v>
      </c>
      <c r="E43" s="2">
        <v>58517</v>
      </c>
      <c r="F43" s="19">
        <f>SUM(E43/D43*100)</f>
        <v>324.1939058171745</v>
      </c>
      <c r="G43" s="44">
        <f t="shared" si="3"/>
        <v>40467</v>
      </c>
      <c r="H43" s="23"/>
      <c r="I43" s="2"/>
    </row>
    <row r="44" spans="1:9" ht="12.75" customHeight="1">
      <c r="A44" s="52" t="s">
        <v>55</v>
      </c>
      <c r="B44" s="53"/>
      <c r="C44" s="2">
        <v>660000</v>
      </c>
      <c r="D44" s="40">
        <f t="shared" si="2"/>
        <v>165000</v>
      </c>
      <c r="E44" s="2">
        <v>66436</v>
      </c>
      <c r="F44" s="19">
        <f>SUM(E44/D44*100)</f>
        <v>40.264242424242425</v>
      </c>
      <c r="G44" s="44">
        <f t="shared" si="3"/>
        <v>-98564</v>
      </c>
      <c r="H44" s="23"/>
      <c r="I44" s="2"/>
    </row>
    <row r="45" spans="1:9" ht="12.75" customHeight="1">
      <c r="A45" s="52" t="s">
        <v>26</v>
      </c>
      <c r="B45" s="53"/>
      <c r="C45" s="2">
        <v>7000</v>
      </c>
      <c r="D45" s="40">
        <f t="shared" si="2"/>
        <v>1750</v>
      </c>
      <c r="E45" s="2">
        <v>1960</v>
      </c>
      <c r="F45" s="19">
        <f>SUM(E45/D45*100)</f>
        <v>112.00000000000001</v>
      </c>
      <c r="G45" s="44">
        <f t="shared" si="3"/>
        <v>210</v>
      </c>
      <c r="H45" s="23"/>
      <c r="I45" s="2"/>
    </row>
    <row r="46" spans="1:9" ht="12.75" customHeight="1">
      <c r="A46" s="52" t="s">
        <v>56</v>
      </c>
      <c r="B46" s="53"/>
      <c r="C46" s="2">
        <v>26000</v>
      </c>
      <c r="D46" s="40">
        <f t="shared" si="2"/>
        <v>6500</v>
      </c>
      <c r="E46" s="2">
        <v>0</v>
      </c>
      <c r="F46" s="19">
        <f>SUM(E46/D46*100)</f>
        <v>0</v>
      </c>
      <c r="G46" s="22">
        <f t="shared" si="3"/>
        <v>-6500</v>
      </c>
      <c r="H46" s="23"/>
      <c r="I46" s="2"/>
    </row>
    <row r="47" spans="1:9" ht="12.75" customHeight="1">
      <c r="A47" s="52"/>
      <c r="B47" s="53"/>
      <c r="C47" s="2">
        <v>0</v>
      </c>
      <c r="D47" s="40">
        <f>SUM(C47/12*9)</f>
        <v>0</v>
      </c>
      <c r="E47" s="2">
        <v>0</v>
      </c>
      <c r="F47" s="21"/>
      <c r="G47" s="44">
        <f t="shared" si="3"/>
        <v>0</v>
      </c>
      <c r="H47" s="23"/>
      <c r="I47" s="2"/>
    </row>
    <row r="48" spans="1:9" ht="12.75" customHeight="1">
      <c r="A48" s="52"/>
      <c r="B48" s="53"/>
      <c r="C48" s="2">
        <v>0</v>
      </c>
      <c r="D48" s="40">
        <f>SUM(C48/12*9)</f>
        <v>0</v>
      </c>
      <c r="E48" s="2">
        <v>0</v>
      </c>
      <c r="F48" s="21">
        <v>0</v>
      </c>
      <c r="G48" s="22">
        <f t="shared" si="3"/>
        <v>0</v>
      </c>
      <c r="H48" s="23"/>
      <c r="I48" s="2"/>
    </row>
    <row r="49" spans="1:9" ht="12.75">
      <c r="A49" s="54" t="s">
        <v>24</v>
      </c>
      <c r="B49" s="55"/>
      <c r="C49" s="2">
        <f>SUM(C40:C48)</f>
        <v>1036600</v>
      </c>
      <c r="D49" s="21">
        <f>SUM(D40:D48)</f>
        <v>259150</v>
      </c>
      <c r="E49" s="2">
        <f>SUM(E40:E48)</f>
        <v>200477</v>
      </c>
      <c r="F49" s="28">
        <f>SUM(E49/D49*100)</f>
        <v>77.3594443372564</v>
      </c>
      <c r="G49" s="44">
        <f t="shared" si="3"/>
        <v>-58673</v>
      </c>
      <c r="H49" s="23"/>
      <c r="I49" s="2"/>
    </row>
    <row r="50" spans="1:9" ht="12.75">
      <c r="A50" s="22" t="s">
        <v>16</v>
      </c>
      <c r="B50" s="23"/>
      <c r="C50" s="2">
        <f>SUM(C34,C49,C35,C36,C37,C38)</f>
        <v>3223525</v>
      </c>
      <c r="D50" s="2">
        <f>SUM(D34,D49,D35,D37,D38)</f>
        <v>663406.25</v>
      </c>
      <c r="E50" s="2">
        <f>SUM(E34+E35+E36+E37,E49,E38,E39)</f>
        <v>879327</v>
      </c>
      <c r="F50" s="21">
        <f>E50/D50*100</f>
        <v>132.54728908568467</v>
      </c>
      <c r="G50" s="44">
        <f t="shared" si="3"/>
        <v>215920.75</v>
      </c>
      <c r="H50" s="23"/>
      <c r="I50" s="2"/>
    </row>
    <row r="52" spans="1:7" ht="12.75">
      <c r="A52" t="s">
        <v>18</v>
      </c>
      <c r="E52" s="56"/>
      <c r="F52" s="56"/>
      <c r="G52" s="56"/>
    </row>
    <row r="53" ht="12.75" customHeight="1"/>
    <row r="54" spans="5:6" ht="12.75">
      <c r="E54" s="56"/>
      <c r="F54" s="56"/>
    </row>
    <row r="55" ht="12.75" customHeight="1"/>
    <row r="56" spans="1:3" ht="12.75" customHeight="1">
      <c r="A56" s="57"/>
      <c r="B56" s="57"/>
      <c r="C56" s="57"/>
    </row>
    <row r="57" ht="12.75" customHeight="1"/>
  </sheetData>
  <sheetProtection/>
  <mergeCells count="23">
    <mergeCell ref="A23:B23"/>
    <mergeCell ref="A31:B31"/>
    <mergeCell ref="B4:H4"/>
    <mergeCell ref="B5:F5"/>
    <mergeCell ref="C6:F6"/>
    <mergeCell ref="A8:B8"/>
    <mergeCell ref="A42:B42"/>
    <mergeCell ref="A43:B43"/>
    <mergeCell ref="A36:B36"/>
    <mergeCell ref="A39:B39"/>
    <mergeCell ref="A33:B33"/>
    <mergeCell ref="A35:B35"/>
    <mergeCell ref="A37:B37"/>
    <mergeCell ref="A38:B38"/>
    <mergeCell ref="E52:G52"/>
    <mergeCell ref="E54:F54"/>
    <mergeCell ref="A56:C56"/>
    <mergeCell ref="A44:B44"/>
    <mergeCell ref="A45:B45"/>
    <mergeCell ref="A46:B46"/>
    <mergeCell ref="A47:B47"/>
    <mergeCell ref="A48:B48"/>
    <mergeCell ref="A49:B49"/>
  </mergeCells>
  <printOptions/>
  <pageMargins left="0.7480314960629921" right="0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Бала-Четырманский</cp:lastModifiedBy>
  <cp:lastPrinted>2017-04-12T04:31:06Z</cp:lastPrinted>
  <dcterms:created xsi:type="dcterms:W3CDTF">2005-03-09T09:27:41Z</dcterms:created>
  <dcterms:modified xsi:type="dcterms:W3CDTF">2017-04-26T10:23:29Z</dcterms:modified>
  <cp:category/>
  <cp:version/>
  <cp:contentType/>
  <cp:contentStatus/>
</cp:coreProperties>
</file>