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ревизия приказ №4\"/>
    </mc:Choice>
  </mc:AlternateContent>
  <bookViews>
    <workbookView xWindow="0" yWindow="0" windowWidth="14370" windowHeight="7440"/>
  </bookViews>
  <sheets>
    <sheet name="Б-Четырман (3)" sheetId="1" r:id="rId1"/>
  </sheets>
  <calcPr calcId="162913"/>
</workbook>
</file>

<file path=xl/calcChain.xml><?xml version="1.0" encoding="utf-8"?>
<calcChain xmlns="http://schemas.openxmlformats.org/spreadsheetml/2006/main">
  <c r="E56" i="1" l="1"/>
  <c r="E57" i="1" s="1"/>
  <c r="C56" i="1"/>
  <c r="C57" i="1" s="1"/>
  <c r="D55" i="1"/>
  <c r="F55" i="1" s="1"/>
  <c r="G54" i="1"/>
  <c r="D54" i="1"/>
  <c r="F54" i="1" s="1"/>
  <c r="D53" i="1"/>
  <c r="F53" i="1" s="1"/>
  <c r="D52" i="1"/>
  <c r="G52" i="1" s="1"/>
  <c r="D51" i="1"/>
  <c r="F51" i="1" s="1"/>
  <c r="G50" i="1"/>
  <c r="D50" i="1"/>
  <c r="F50" i="1" s="1"/>
  <c r="D49" i="1"/>
  <c r="F49" i="1" s="1"/>
  <c r="D48" i="1"/>
  <c r="G48" i="1" s="1"/>
  <c r="D47" i="1"/>
  <c r="F47" i="1" s="1"/>
  <c r="G46" i="1"/>
  <c r="D46" i="1"/>
  <c r="F46" i="1" s="1"/>
  <c r="D45" i="1"/>
  <c r="F45" i="1" s="1"/>
  <c r="D44" i="1"/>
  <c r="G44" i="1" s="1"/>
  <c r="D43" i="1"/>
  <c r="F43" i="1" s="1"/>
  <c r="G42" i="1"/>
  <c r="D42" i="1"/>
  <c r="F42" i="1" s="1"/>
  <c r="D41" i="1"/>
  <c r="F41" i="1" s="1"/>
  <c r="D40" i="1"/>
  <c r="G40" i="1" s="1"/>
  <c r="D39" i="1"/>
  <c r="F39" i="1" s="1"/>
  <c r="G38" i="1"/>
  <c r="D38" i="1"/>
  <c r="F38" i="1" s="1"/>
  <c r="D37" i="1"/>
  <c r="F37" i="1" s="1"/>
  <c r="D36" i="1"/>
  <c r="G36" i="1" s="1"/>
  <c r="G35" i="1"/>
  <c r="D35" i="1"/>
  <c r="E32" i="1"/>
  <c r="G32" i="1" s="1"/>
  <c r="E31" i="1"/>
  <c r="H31" i="1" s="1"/>
  <c r="F30" i="1"/>
  <c r="E30" i="1"/>
  <c r="H30" i="1" s="1"/>
  <c r="D30" i="1"/>
  <c r="E29" i="1"/>
  <c r="H29" i="1" s="1"/>
  <c r="E28" i="1"/>
  <c r="G28" i="1" s="1"/>
  <c r="G27" i="1"/>
  <c r="E27" i="1"/>
  <c r="H27" i="1" s="1"/>
  <c r="G26" i="1"/>
  <c r="E26" i="1"/>
  <c r="H26" i="1" s="1"/>
  <c r="E25" i="1"/>
  <c r="G25" i="1" s="1"/>
  <c r="E24" i="1"/>
  <c r="G24" i="1" s="1"/>
  <c r="G23" i="1"/>
  <c r="E23" i="1"/>
  <c r="H23" i="1" s="1"/>
  <c r="G22" i="1"/>
  <c r="E22" i="1"/>
  <c r="H22" i="1" s="1"/>
  <c r="E21" i="1"/>
  <c r="G21" i="1" s="1"/>
  <c r="G20" i="1"/>
  <c r="E20" i="1"/>
  <c r="H20" i="1" s="1"/>
  <c r="H19" i="1"/>
  <c r="E19" i="1"/>
  <c r="H18" i="1"/>
  <c r="E18" i="1"/>
  <c r="H17" i="1"/>
  <c r="E17" i="1"/>
  <c r="E16" i="1"/>
  <c r="G16" i="1" s="1"/>
  <c r="G15" i="1"/>
  <c r="E15" i="1"/>
  <c r="H15" i="1" s="1"/>
  <c r="E14" i="1"/>
  <c r="G14" i="1" s="1"/>
  <c r="E13" i="1"/>
  <c r="H13" i="1" s="1"/>
  <c r="E12" i="1"/>
  <c r="G12" i="1" s="1"/>
  <c r="H11" i="1"/>
  <c r="E11" i="1"/>
  <c r="G11" i="1" s="1"/>
  <c r="H10" i="1"/>
  <c r="E10" i="1"/>
  <c r="E9" i="1"/>
  <c r="G9" i="1" s="1"/>
  <c r="E8" i="1"/>
  <c r="G8" i="1" s="1"/>
  <c r="H14" i="1" l="1"/>
  <c r="H32" i="1"/>
  <c r="G37" i="1"/>
  <c r="G41" i="1"/>
  <c r="G45" i="1"/>
  <c r="G49" i="1"/>
  <c r="G53" i="1"/>
  <c r="H8" i="1"/>
  <c r="G13" i="1"/>
  <c r="H24" i="1"/>
  <c r="H28" i="1"/>
  <c r="G30" i="1"/>
  <c r="G31" i="1"/>
  <c r="F40" i="1"/>
  <c r="F44" i="1"/>
  <c r="F48" i="1"/>
  <c r="F52" i="1"/>
  <c r="H9" i="1"/>
  <c r="H12" i="1"/>
  <c r="H16" i="1"/>
  <c r="H21" i="1"/>
  <c r="H25" i="1"/>
  <c r="F35" i="1"/>
  <c r="G39" i="1"/>
  <c r="G43" i="1"/>
  <c r="G47" i="1"/>
  <c r="G51" i="1"/>
  <c r="G55" i="1"/>
  <c r="D56" i="1"/>
  <c r="G56" i="1" s="1"/>
  <c r="F56" i="1" l="1"/>
  <c r="D57" i="1"/>
  <c r="G57" i="1" l="1"/>
  <c r="F57" i="1"/>
</calcChain>
</file>

<file path=xl/sharedStrings.xml><?xml version="1.0" encoding="utf-8"?>
<sst xmlns="http://schemas.openxmlformats.org/spreadsheetml/2006/main" count="82" uniqueCount="79">
  <si>
    <t xml:space="preserve">                      И с п о л н е н и е </t>
  </si>
  <si>
    <r>
      <t xml:space="preserve">бюджета Администрация сельского поселения </t>
    </r>
    <r>
      <rPr>
        <b/>
        <sz val="10"/>
        <rFont val="Arial Cyr"/>
        <charset val="204"/>
      </rPr>
      <t>Бала-Четырманский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</si>
  <si>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</si>
  <si>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по состоянию на 1 ноября 2018 года.</t>
  </si>
  <si>
    <t>Наименование статей</t>
  </si>
  <si>
    <t>Код статей</t>
  </si>
  <si>
    <t>утвержден на 2018г.</t>
  </si>
  <si>
    <t>утверж на 10 месяцев</t>
  </si>
  <si>
    <t>кассов расходы за 10 месяцев</t>
  </si>
  <si>
    <t>% испол.</t>
  </si>
  <si>
    <t>Отклонения</t>
  </si>
  <si>
    <t>Фактич расходы тыс.р</t>
  </si>
  <si>
    <t>Оплата труда</t>
  </si>
  <si>
    <t>Начис.на зарплату</t>
  </si>
  <si>
    <t>Прочие выплаты</t>
  </si>
  <si>
    <t xml:space="preserve">Услуги связи </t>
  </si>
  <si>
    <t>Содержание имущ</t>
  </si>
  <si>
    <t>коммун.усл газ</t>
  </si>
  <si>
    <t>223.5</t>
  </si>
  <si>
    <t>коммун.усл э\эн</t>
  </si>
  <si>
    <t>223.6</t>
  </si>
  <si>
    <t>Прочие услуги</t>
  </si>
  <si>
    <t>прочие</t>
  </si>
  <si>
    <t>290.1.1</t>
  </si>
  <si>
    <t>прочие расходы</t>
  </si>
  <si>
    <t>290.1.2</t>
  </si>
  <si>
    <t>290.8</t>
  </si>
  <si>
    <t>Увелич стоим ОС</t>
  </si>
  <si>
    <t>310.2</t>
  </si>
  <si>
    <t>Увелич стоим МЗ</t>
  </si>
  <si>
    <t>340.3</t>
  </si>
  <si>
    <t>воинский учет</t>
  </si>
  <si>
    <t>0203</t>
  </si>
  <si>
    <t>Другие общегос воп</t>
  </si>
  <si>
    <t>0113</t>
  </si>
  <si>
    <t>Пожарная безопасн</t>
  </si>
  <si>
    <t>0310</t>
  </si>
  <si>
    <t>Дорожный фонд</t>
  </si>
  <si>
    <t>0409</t>
  </si>
  <si>
    <t>Другие вопросы</t>
  </si>
  <si>
    <t>0412</t>
  </si>
  <si>
    <t>Жиличное хозяйство</t>
  </si>
  <si>
    <t>0501</t>
  </si>
  <si>
    <t>Благоустройство</t>
  </si>
  <si>
    <t>0503</t>
  </si>
  <si>
    <t>Соцобеспечение</t>
  </si>
  <si>
    <t>1003</t>
  </si>
  <si>
    <t>Итого</t>
  </si>
  <si>
    <t>в т.ч. Глава</t>
  </si>
  <si>
    <t>Аппарат</t>
  </si>
  <si>
    <t>Вид поступлений</t>
  </si>
  <si>
    <t>утвер.на 2018г.</t>
  </si>
  <si>
    <t>утвер за 10 мес</t>
  </si>
  <si>
    <t>испол.за 10 мес</t>
  </si>
  <si>
    <t>отклонение</t>
  </si>
  <si>
    <t>Примечание</t>
  </si>
  <si>
    <t>Дотации из бюджета</t>
  </si>
  <si>
    <t>Субсидии (гос.прог)</t>
  </si>
  <si>
    <t>Субсидии</t>
  </si>
  <si>
    <t>Прочие субсидии</t>
  </si>
  <si>
    <t>Субвенции</t>
  </si>
  <si>
    <t>Межбюдж трансфер</t>
  </si>
  <si>
    <t>Пр безв.пост(рай)</t>
  </si>
  <si>
    <t>Пр безвозмезд.пост</t>
  </si>
  <si>
    <t>Пр (население)</t>
  </si>
  <si>
    <t>Пр (юр.лица)</t>
  </si>
  <si>
    <t>Пр (жильцы)</t>
  </si>
  <si>
    <t>Возврат пр остатков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</si>
  <si>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</si>
  <si>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</si>
  <si>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</si>
  <si>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</si>
  <si>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</si>
  <si>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</si>
  <si>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Аренд.пл за имущ</t>
  </si>
  <si>
    <t>Реализация имущ</t>
  </si>
  <si>
    <t>Итого по налогам</t>
  </si>
  <si>
    <t>Всего</t>
  </si>
  <si>
    <t>Глава администрации : ________________________ Канарова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</si>
</sst>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3" fontId="0" fillId="0" borderId="3" xfId="0" applyNumberFormat="1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9" xfId="0" applyBorder="1"/>
    <xf numFmtId="0" fontId="0" fillId="0" borderId="3" xfId="0" applyFill="1" applyBorder="1"/>
    <xf numFmtId="0" fontId="0" fillId="0" borderId="3" xfId="0" applyFill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3" xfId="0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0" fontId="0" fillId="0" borderId="15" xfId="0" applyBorder="1"/>
    <xf numFmtId="0" fontId="0" fillId="0" borderId="1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1" fontId="0" fillId="0" borderId="13" xfId="0" applyNumberFormat="1" applyBorder="1"/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9" xfId="0" applyNumberFormat="1" applyFill="1" applyBorder="1"/>
    <xf numFmtId="0" fontId="0" fillId="0" borderId="1" xfId="0" applyBorder="1" applyAlignment="1">
      <alignment horizontal="center"/>
    </xf>
    <xf numFmtId="1" fontId="0" fillId="0" borderId="3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topLeftCell="A16" workbookViewId="0">
      <selection activeCell="F48" sqref="F48"/>
    </sheetView>
  </sheetViews>
  <sheetFormatPr defaultRowHeight="12.75" x14ac:dyDescent="0.2"/>
  <cols>
    <col min="4" max="4" width="11.28515625" customWidth="1"/>
    <col min="5" max="5" width="11" customWidth="1"/>
    <col min="6" max="8" width="10.5703125" customWidth="1"/>
    <col min="9" max="9" width="7.140625" customWidth="1"/>
  </cols>
  <sheetData>
    <row r="1" spans="1:15" ht="3" customHeight="1" x14ac:dyDescent="0.2"/>
    <row r="2" spans="1:15" ht="20.25" x14ac:dyDescent="0.3">
      <c r="B2" s="1" t="s">
        <v>0</v>
      </c>
      <c r="C2" s="1"/>
      <c r="D2" s="1"/>
    </row>
    <row r="3" spans="1:15" x14ac:dyDescent="0.2">
      <c r="B3" s="52" t="s">
        <v>1</v>
      </c>
      <c r="C3" s="52"/>
      <c r="D3" s="52"/>
      <c r="E3" s="52"/>
      <c r="F3" s="52"/>
      <c r="G3" s="52"/>
      <c r="H3" s="52"/>
    </row>
    <row r="4" spans="1:15" x14ac:dyDescent="0.2">
      <c r="B4" s="52" t="s">
        <v>2</v>
      </c>
      <c r="C4" s="52"/>
      <c r="D4" s="52"/>
      <c r="E4" s="52"/>
      <c r="F4" s="52"/>
    </row>
    <row r="5" spans="1:15" x14ac:dyDescent="0.2">
      <c r="C5" s="53" t="s">
        <v>3</v>
      </c>
      <c r="D5" s="53"/>
      <c r="E5" s="53"/>
      <c r="F5" s="53"/>
      <c r="H5">
        <v>2</v>
      </c>
    </row>
    <row r="6" spans="1:15" x14ac:dyDescent="0.2">
      <c r="A6" s="2"/>
      <c r="B6" s="2"/>
    </row>
    <row r="7" spans="1:15" ht="45.75" customHeight="1" x14ac:dyDescent="0.2">
      <c r="A7" s="50" t="s">
        <v>4</v>
      </c>
      <c r="B7" s="51"/>
      <c r="C7" s="3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O7" s="5"/>
    </row>
    <row r="8" spans="1:15" x14ac:dyDescent="0.2">
      <c r="A8" s="6" t="s">
        <v>12</v>
      </c>
      <c r="B8" s="7"/>
      <c r="C8" s="8">
        <v>211</v>
      </c>
      <c r="D8" s="9">
        <v>1376321</v>
      </c>
      <c r="E8" s="9">
        <f t="shared" ref="E8:E28" si="0">SUM(D8/12*10)</f>
        <v>1146934.1666666667</v>
      </c>
      <c r="F8" s="9">
        <v>1158988</v>
      </c>
      <c r="G8" s="10">
        <f>F8/E8*100</f>
        <v>101.05096122198236</v>
      </c>
      <c r="H8" s="11">
        <f t="shared" ref="H8:H32" si="1">E8-F8</f>
        <v>-12053.833333333256</v>
      </c>
      <c r="I8" s="12"/>
    </row>
    <row r="9" spans="1:15" x14ac:dyDescent="0.2">
      <c r="A9" s="13" t="s">
        <v>13</v>
      </c>
      <c r="B9" s="14"/>
      <c r="C9" s="8">
        <v>213</v>
      </c>
      <c r="D9" s="9">
        <v>415755</v>
      </c>
      <c r="E9" s="9">
        <f t="shared" si="0"/>
        <v>346462.5</v>
      </c>
      <c r="F9" s="9">
        <v>354209</v>
      </c>
      <c r="G9" s="10">
        <f>F9/E9*100</f>
        <v>102.2358841144424</v>
      </c>
      <c r="H9" s="11">
        <f t="shared" si="1"/>
        <v>-7746.5</v>
      </c>
      <c r="I9" s="12"/>
    </row>
    <row r="10" spans="1:15" x14ac:dyDescent="0.2">
      <c r="A10" s="13" t="s">
        <v>14</v>
      </c>
      <c r="B10" s="14"/>
      <c r="C10" s="8">
        <v>212</v>
      </c>
      <c r="D10" s="9">
        <v>0</v>
      </c>
      <c r="E10" s="9">
        <f t="shared" si="0"/>
        <v>0</v>
      </c>
      <c r="F10" s="9">
        <v>0</v>
      </c>
      <c r="G10" s="10"/>
      <c r="H10" s="11">
        <f t="shared" si="1"/>
        <v>0</v>
      </c>
      <c r="I10" s="12"/>
    </row>
    <row r="11" spans="1:15" x14ac:dyDescent="0.2">
      <c r="A11" s="15" t="s">
        <v>15</v>
      </c>
      <c r="B11" s="16"/>
      <c r="C11" s="17">
        <v>221</v>
      </c>
      <c r="D11" s="18">
        <v>63580</v>
      </c>
      <c r="E11" s="9">
        <f t="shared" si="0"/>
        <v>52983.333333333328</v>
      </c>
      <c r="F11" s="18">
        <v>34490</v>
      </c>
      <c r="G11" s="10">
        <f>F11/E11*100</f>
        <v>65.095942120163571</v>
      </c>
      <c r="H11" s="11">
        <f t="shared" si="1"/>
        <v>18493.333333333328</v>
      </c>
      <c r="I11" s="19"/>
    </row>
    <row r="12" spans="1:15" x14ac:dyDescent="0.2">
      <c r="A12" s="12" t="s">
        <v>16</v>
      </c>
      <c r="B12" s="12"/>
      <c r="C12" s="20">
        <v>225</v>
      </c>
      <c r="D12" s="9">
        <v>74225</v>
      </c>
      <c r="E12" s="9">
        <f t="shared" si="0"/>
        <v>61854.166666666672</v>
      </c>
      <c r="F12" s="9">
        <v>52498</v>
      </c>
      <c r="G12" s="10">
        <f>F12/E12*100</f>
        <v>84.873829572246535</v>
      </c>
      <c r="H12" s="11">
        <f t="shared" si="1"/>
        <v>9356.1666666666715</v>
      </c>
      <c r="I12" s="12"/>
    </row>
    <row r="13" spans="1:15" x14ac:dyDescent="0.2">
      <c r="A13" s="15" t="s">
        <v>17</v>
      </c>
      <c r="B13" s="16"/>
      <c r="C13" s="21" t="s">
        <v>18</v>
      </c>
      <c r="D13" s="9">
        <v>65222</v>
      </c>
      <c r="E13" s="9">
        <f t="shared" si="0"/>
        <v>54351.666666666672</v>
      </c>
      <c r="F13" s="9">
        <v>41993</v>
      </c>
      <c r="G13" s="10">
        <f>F13/E13*100</f>
        <v>77.261660176014217</v>
      </c>
      <c r="H13" s="11">
        <f>E13-F13</f>
        <v>12358.666666666672</v>
      </c>
      <c r="I13" s="19"/>
    </row>
    <row r="14" spans="1:15" x14ac:dyDescent="0.2">
      <c r="A14" s="15" t="s">
        <v>19</v>
      </c>
      <c r="B14" s="16"/>
      <c r="C14" s="21" t="s">
        <v>20</v>
      </c>
      <c r="D14" s="9">
        <v>20800</v>
      </c>
      <c r="E14" s="9">
        <f t="shared" si="0"/>
        <v>17333.333333333332</v>
      </c>
      <c r="F14" s="9">
        <v>20800</v>
      </c>
      <c r="G14" s="10">
        <f>F14/E14*100</f>
        <v>120.00000000000001</v>
      </c>
      <c r="H14" s="11">
        <f t="shared" si="1"/>
        <v>-3466.6666666666679</v>
      </c>
      <c r="I14" s="19"/>
    </row>
    <row r="15" spans="1:15" x14ac:dyDescent="0.2">
      <c r="A15" s="22" t="s">
        <v>21</v>
      </c>
      <c r="B15" s="23"/>
      <c r="C15" s="24">
        <v>226</v>
      </c>
      <c r="D15" s="25">
        <v>95096</v>
      </c>
      <c r="E15" s="9">
        <f t="shared" si="0"/>
        <v>79246.666666666672</v>
      </c>
      <c r="F15" s="25">
        <v>75100</v>
      </c>
      <c r="G15" s="10">
        <f>F15/E15*100</f>
        <v>94.767392950281817</v>
      </c>
      <c r="H15" s="11">
        <f t="shared" si="1"/>
        <v>4146.6666666666715</v>
      </c>
      <c r="I15" s="26"/>
    </row>
    <row r="16" spans="1:15" x14ac:dyDescent="0.2">
      <c r="A16" s="13" t="s">
        <v>22</v>
      </c>
      <c r="B16" s="14"/>
      <c r="C16" s="27" t="s">
        <v>23</v>
      </c>
      <c r="D16" s="28">
        <v>39312</v>
      </c>
      <c r="E16" s="9">
        <f t="shared" si="0"/>
        <v>32760</v>
      </c>
      <c r="F16" s="28">
        <v>36620</v>
      </c>
      <c r="G16" s="10">
        <f>SUM(F16/E16*100)</f>
        <v>111.78266178266179</v>
      </c>
      <c r="H16" s="11">
        <f t="shared" si="1"/>
        <v>-3860</v>
      </c>
      <c r="I16" s="29"/>
    </row>
    <row r="17" spans="1:9" ht="12" customHeight="1" x14ac:dyDescent="0.2">
      <c r="A17" s="30" t="s">
        <v>24</v>
      </c>
      <c r="B17" s="3"/>
      <c r="C17" s="27" t="s">
        <v>25</v>
      </c>
      <c r="D17" s="28">
        <v>18783</v>
      </c>
      <c r="E17" s="9">
        <f t="shared" si="0"/>
        <v>15652.5</v>
      </c>
      <c r="F17" s="28">
        <v>18672</v>
      </c>
      <c r="G17" s="10"/>
      <c r="H17" s="11">
        <f t="shared" si="1"/>
        <v>-3019.5</v>
      </c>
      <c r="I17" s="29"/>
    </row>
    <row r="18" spans="1:9" ht="12" customHeight="1" x14ac:dyDescent="0.2">
      <c r="A18" s="30" t="s">
        <v>24</v>
      </c>
      <c r="B18" s="3"/>
      <c r="C18" s="27" t="s">
        <v>26</v>
      </c>
      <c r="D18" s="28">
        <v>560</v>
      </c>
      <c r="E18" s="9">
        <f t="shared" si="0"/>
        <v>466.66666666666663</v>
      </c>
      <c r="F18" s="28">
        <v>560</v>
      </c>
      <c r="G18" s="10"/>
      <c r="H18" s="11">
        <f t="shared" si="1"/>
        <v>-93.333333333333371</v>
      </c>
      <c r="I18" s="29"/>
    </row>
    <row r="19" spans="1:9" x14ac:dyDescent="0.2">
      <c r="A19" s="6" t="s">
        <v>27</v>
      </c>
      <c r="B19" s="7"/>
      <c r="C19" s="27" t="s">
        <v>28</v>
      </c>
      <c r="D19" s="28">
        <v>63472</v>
      </c>
      <c r="E19" s="9">
        <f t="shared" si="0"/>
        <v>52893.333333333328</v>
      </c>
      <c r="F19" s="28">
        <v>63472</v>
      </c>
      <c r="G19" s="10">
        <v>0</v>
      </c>
      <c r="H19" s="11">
        <f t="shared" si="1"/>
        <v>-10578.666666666672</v>
      </c>
      <c r="I19" s="29"/>
    </row>
    <row r="20" spans="1:9" x14ac:dyDescent="0.2">
      <c r="A20" s="6" t="s">
        <v>29</v>
      </c>
      <c r="B20" s="7"/>
      <c r="C20" s="27" t="s">
        <v>30</v>
      </c>
      <c r="D20" s="28">
        <v>272417</v>
      </c>
      <c r="E20" s="9">
        <f t="shared" si="0"/>
        <v>227014.16666666669</v>
      </c>
      <c r="F20" s="28">
        <v>241270</v>
      </c>
      <c r="G20" s="10">
        <f>F20/E20*100</f>
        <v>106.27971088441616</v>
      </c>
      <c r="H20" s="11">
        <f t="shared" si="1"/>
        <v>-14255.833333333314</v>
      </c>
      <c r="I20" s="29"/>
    </row>
    <row r="21" spans="1:9" x14ac:dyDescent="0.2">
      <c r="A21" s="22" t="s">
        <v>31</v>
      </c>
      <c r="B21" s="23"/>
      <c r="C21" s="31" t="s">
        <v>32</v>
      </c>
      <c r="D21" s="32">
        <v>194700</v>
      </c>
      <c r="E21" s="9">
        <f t="shared" si="0"/>
        <v>162250</v>
      </c>
      <c r="F21" s="32">
        <v>149578</v>
      </c>
      <c r="G21" s="10">
        <f>F21/E21*100</f>
        <v>92.189830508474586</v>
      </c>
      <c r="H21" s="11">
        <f t="shared" si="1"/>
        <v>12672</v>
      </c>
      <c r="I21" s="26"/>
    </row>
    <row r="22" spans="1:9" x14ac:dyDescent="0.2">
      <c r="A22" s="54" t="s">
        <v>33</v>
      </c>
      <c r="B22" s="55"/>
      <c r="C22" s="31" t="s">
        <v>34</v>
      </c>
      <c r="D22" s="32">
        <v>58885</v>
      </c>
      <c r="E22" s="9">
        <f t="shared" si="0"/>
        <v>49070.833333333328</v>
      </c>
      <c r="F22" s="32">
        <v>58885</v>
      </c>
      <c r="G22" s="10">
        <f>F22/E22*100</f>
        <v>120.00000000000001</v>
      </c>
      <c r="H22" s="11">
        <f t="shared" si="1"/>
        <v>-9814.1666666666715</v>
      </c>
      <c r="I22" s="26"/>
    </row>
    <row r="23" spans="1:9" x14ac:dyDescent="0.2">
      <c r="A23" s="54" t="s">
        <v>35</v>
      </c>
      <c r="B23" s="55"/>
      <c r="C23" s="31" t="s">
        <v>36</v>
      </c>
      <c r="D23" s="32">
        <v>55450</v>
      </c>
      <c r="E23" s="9">
        <f t="shared" si="0"/>
        <v>46208.333333333328</v>
      </c>
      <c r="F23" s="32">
        <v>0</v>
      </c>
      <c r="G23" s="10">
        <f>F23/E23*100</f>
        <v>0</v>
      </c>
      <c r="H23" s="11">
        <f>E23-F23</f>
        <v>46208.333333333328</v>
      </c>
      <c r="I23" s="26"/>
    </row>
    <row r="24" spans="1:9" x14ac:dyDescent="0.2">
      <c r="A24" s="13" t="s">
        <v>37</v>
      </c>
      <c r="B24" s="14"/>
      <c r="C24" s="33" t="s">
        <v>38</v>
      </c>
      <c r="D24" s="9">
        <v>1866000</v>
      </c>
      <c r="E24" s="9">
        <f t="shared" si="0"/>
        <v>1555000</v>
      </c>
      <c r="F24" s="9">
        <v>510579</v>
      </c>
      <c r="G24" s="10">
        <f>SUM(F24/E24*100)</f>
        <v>32.834662379421218</v>
      </c>
      <c r="H24" s="11">
        <f>E24-F24</f>
        <v>1044421</v>
      </c>
      <c r="I24" s="12"/>
    </row>
    <row r="25" spans="1:9" x14ac:dyDescent="0.2">
      <c r="A25" s="13" t="s">
        <v>39</v>
      </c>
      <c r="B25" s="14"/>
      <c r="C25" s="33" t="s">
        <v>40</v>
      </c>
      <c r="D25" s="9">
        <v>10600</v>
      </c>
      <c r="E25" s="9">
        <f t="shared" si="0"/>
        <v>8833.3333333333339</v>
      </c>
      <c r="F25" s="9">
        <v>10600</v>
      </c>
      <c r="G25" s="10">
        <f>SUM(F25/E25*100)</f>
        <v>120</v>
      </c>
      <c r="H25" s="11">
        <f>E25-F25</f>
        <v>-1766.6666666666661</v>
      </c>
      <c r="I25" s="12"/>
    </row>
    <row r="26" spans="1:9" x14ac:dyDescent="0.2">
      <c r="A26" s="13" t="s">
        <v>41</v>
      </c>
      <c r="B26" s="14"/>
      <c r="C26" s="33" t="s">
        <v>42</v>
      </c>
      <c r="D26" s="9">
        <v>60000</v>
      </c>
      <c r="E26" s="9">
        <f t="shared" si="0"/>
        <v>50000</v>
      </c>
      <c r="F26" s="9">
        <v>54013</v>
      </c>
      <c r="G26" s="10">
        <f>SUM(F26/E26*100)</f>
        <v>108.026</v>
      </c>
      <c r="H26" s="11">
        <f>E26-F26</f>
        <v>-4013</v>
      </c>
      <c r="I26" s="12"/>
    </row>
    <row r="27" spans="1:9" x14ac:dyDescent="0.2">
      <c r="A27" s="13" t="s">
        <v>43</v>
      </c>
      <c r="B27" s="14"/>
      <c r="C27" s="33" t="s">
        <v>44</v>
      </c>
      <c r="D27" s="9">
        <v>2771203</v>
      </c>
      <c r="E27" s="9">
        <f t="shared" si="0"/>
        <v>2309335.8333333335</v>
      </c>
      <c r="F27" s="9">
        <v>2341428</v>
      </c>
      <c r="G27" s="10">
        <f>SUM(F27/E27*100)</f>
        <v>101.38967083970391</v>
      </c>
      <c r="H27" s="11">
        <f t="shared" si="1"/>
        <v>-32092.166666666511</v>
      </c>
      <c r="I27" s="12"/>
    </row>
    <row r="28" spans="1:9" x14ac:dyDescent="0.2">
      <c r="A28" s="13" t="s">
        <v>45</v>
      </c>
      <c r="B28" s="14"/>
      <c r="C28" s="33" t="s">
        <v>46</v>
      </c>
      <c r="D28" s="9">
        <v>98703</v>
      </c>
      <c r="E28" s="9">
        <f t="shared" si="0"/>
        <v>82252.5</v>
      </c>
      <c r="F28" s="9">
        <v>72675</v>
      </c>
      <c r="G28" s="10">
        <f>SUM(F28/E28*100)</f>
        <v>88.355977021975022</v>
      </c>
      <c r="H28" s="11">
        <f>E28-F28</f>
        <v>9577.5</v>
      </c>
      <c r="I28" s="12"/>
    </row>
    <row r="29" spans="1:9" x14ac:dyDescent="0.2">
      <c r="A29" s="13"/>
      <c r="B29" s="14"/>
      <c r="C29" s="33"/>
      <c r="D29" s="9"/>
      <c r="E29" s="9">
        <f>SUM(D29/12*7)</f>
        <v>0</v>
      </c>
      <c r="F29" s="9"/>
      <c r="G29" s="10"/>
      <c r="H29" s="11">
        <f>E29-F29</f>
        <v>0</v>
      </c>
      <c r="I29" s="12"/>
    </row>
    <row r="30" spans="1:9" ht="12.75" customHeight="1" x14ac:dyDescent="0.2">
      <c r="A30" s="34" t="s">
        <v>47</v>
      </c>
      <c r="B30" s="35"/>
      <c r="C30" s="24"/>
      <c r="D30" s="32">
        <f>SUM(D8:D29)</f>
        <v>7621084</v>
      </c>
      <c r="E30" s="9">
        <f>SUM(D30/12*10)</f>
        <v>6350903.333333334</v>
      </c>
      <c r="F30" s="32">
        <f>SUM(F8:F29)</f>
        <v>5296430</v>
      </c>
      <c r="G30" s="10">
        <f>F30/E30*100</f>
        <v>83.396482705084992</v>
      </c>
      <c r="H30" s="11">
        <f t="shared" si="1"/>
        <v>1054473.333333334</v>
      </c>
      <c r="I30" s="26"/>
    </row>
    <row r="31" spans="1:9" x14ac:dyDescent="0.2">
      <c r="A31" s="13" t="s">
        <v>48</v>
      </c>
      <c r="B31" s="14"/>
      <c r="C31" s="8"/>
      <c r="D31" s="11">
        <v>714354</v>
      </c>
      <c r="E31" s="9">
        <f>SUM(D31/12*10)</f>
        <v>595295</v>
      </c>
      <c r="F31" s="11">
        <v>576774</v>
      </c>
      <c r="G31" s="10">
        <f>F31/E31*100</f>
        <v>96.888769433642139</v>
      </c>
      <c r="H31" s="11">
        <f t="shared" si="1"/>
        <v>18521</v>
      </c>
      <c r="I31" s="36"/>
    </row>
    <row r="32" spans="1:9" x14ac:dyDescent="0.2">
      <c r="A32" s="45" t="s">
        <v>49</v>
      </c>
      <c r="B32" s="46"/>
      <c r="C32" s="37"/>
      <c r="D32" s="38">
        <v>1791189</v>
      </c>
      <c r="E32" s="9">
        <f>SUM(D32/12*10)</f>
        <v>1492657.5</v>
      </c>
      <c r="F32" s="38">
        <v>1521897</v>
      </c>
      <c r="G32" s="10">
        <f>F32/E32*100</f>
        <v>101.95888876048255</v>
      </c>
      <c r="H32" s="38">
        <f t="shared" si="1"/>
        <v>-29239.5</v>
      </c>
      <c r="I32" s="29"/>
    </row>
    <row r="34" spans="1:9" ht="27" customHeight="1" x14ac:dyDescent="0.2">
      <c r="A34" s="50" t="s">
        <v>50</v>
      </c>
      <c r="B34" s="51"/>
      <c r="C34" s="4" t="s">
        <v>51</v>
      </c>
      <c r="D34" s="4" t="s">
        <v>52</v>
      </c>
      <c r="E34" s="4" t="s">
        <v>53</v>
      </c>
      <c r="F34" s="4" t="s">
        <v>9</v>
      </c>
      <c r="G34" s="30" t="s">
        <v>54</v>
      </c>
      <c r="H34" s="3"/>
      <c r="I34" s="4" t="s">
        <v>55</v>
      </c>
    </row>
    <row r="35" spans="1:9" ht="12.75" customHeight="1" x14ac:dyDescent="0.2">
      <c r="A35" s="22" t="s">
        <v>56</v>
      </c>
      <c r="B35" s="24"/>
      <c r="C35" s="32">
        <v>1022200</v>
      </c>
      <c r="D35" s="11">
        <f t="shared" ref="D35:D55" si="2">SUM(C35/12*10)</f>
        <v>851833.33333333326</v>
      </c>
      <c r="E35" s="32">
        <v>851834</v>
      </c>
      <c r="F35" s="39">
        <f t="shared" ref="F35:F47" si="3">SUM(E35/D35*100)</f>
        <v>100.00007826257094</v>
      </c>
      <c r="G35" s="40">
        <f>E35-D35</f>
        <v>0.66666666674427688</v>
      </c>
      <c r="H35" s="41"/>
      <c r="I35" s="12"/>
    </row>
    <row r="36" spans="1:9" ht="12.75" customHeight="1" x14ac:dyDescent="0.2">
      <c r="A36" s="45" t="s">
        <v>57</v>
      </c>
      <c r="B36" s="46"/>
      <c r="C36" s="32">
        <v>0</v>
      </c>
      <c r="D36" s="11">
        <f t="shared" si="2"/>
        <v>0</v>
      </c>
      <c r="E36" s="32">
        <v>0</v>
      </c>
      <c r="F36" s="39"/>
      <c r="G36" s="40">
        <f>SUM(E36-D36)</f>
        <v>0</v>
      </c>
      <c r="H36" s="41"/>
      <c r="I36" s="19"/>
    </row>
    <row r="37" spans="1:9" ht="12.75" customHeight="1" x14ac:dyDescent="0.2">
      <c r="A37" s="45" t="s">
        <v>58</v>
      </c>
      <c r="B37" s="46"/>
      <c r="C37" s="32">
        <v>120000</v>
      </c>
      <c r="D37" s="11">
        <f t="shared" si="2"/>
        <v>100000</v>
      </c>
      <c r="E37" s="32">
        <v>120000</v>
      </c>
      <c r="F37" s="39">
        <f t="shared" si="3"/>
        <v>120</v>
      </c>
      <c r="G37" s="40">
        <f>SUM(E37-D37)</f>
        <v>20000</v>
      </c>
      <c r="H37" s="41"/>
      <c r="I37" s="19"/>
    </row>
    <row r="38" spans="1:9" ht="12.75" customHeight="1" x14ac:dyDescent="0.2">
      <c r="A38" s="45" t="s">
        <v>59</v>
      </c>
      <c r="B38" s="46"/>
      <c r="C38" s="32">
        <v>1000000</v>
      </c>
      <c r="D38" s="11">
        <f t="shared" si="2"/>
        <v>833333.33333333326</v>
      </c>
      <c r="E38" s="32">
        <v>1000000</v>
      </c>
      <c r="F38" s="39">
        <f>SUM(E38/D38*100)</f>
        <v>120.00000000000001</v>
      </c>
      <c r="G38" s="40">
        <f>SUM(E38-D38)</f>
        <v>166666.66666666674</v>
      </c>
      <c r="H38" s="41"/>
      <c r="I38" s="19"/>
    </row>
    <row r="39" spans="1:9" ht="12.75" customHeight="1" x14ac:dyDescent="0.2">
      <c r="A39" s="45" t="s">
        <v>60</v>
      </c>
      <c r="B39" s="46"/>
      <c r="C39" s="32">
        <v>194700</v>
      </c>
      <c r="D39" s="11">
        <f t="shared" si="2"/>
        <v>162250</v>
      </c>
      <c r="E39" s="32">
        <v>194700</v>
      </c>
      <c r="F39" s="39">
        <f t="shared" si="3"/>
        <v>120</v>
      </c>
      <c r="G39" s="40">
        <f t="shared" ref="G39:G57" si="4">SUM(E39-D39)</f>
        <v>32450</v>
      </c>
      <c r="H39" s="41"/>
      <c r="I39" s="19"/>
    </row>
    <row r="40" spans="1:9" ht="12.75" customHeight="1" x14ac:dyDescent="0.2">
      <c r="A40" s="45" t="s">
        <v>37</v>
      </c>
      <c r="B40" s="46"/>
      <c r="C40" s="32">
        <v>1866000</v>
      </c>
      <c r="D40" s="11">
        <f t="shared" si="2"/>
        <v>1555000</v>
      </c>
      <c r="E40" s="32">
        <v>1486855</v>
      </c>
      <c r="F40" s="39">
        <f t="shared" si="3"/>
        <v>95.617684887459802</v>
      </c>
      <c r="G40" s="40">
        <f>SUM(E40-D40)</f>
        <v>-68145</v>
      </c>
      <c r="H40" s="41"/>
      <c r="I40" s="19"/>
    </row>
    <row r="41" spans="1:9" ht="12.75" customHeight="1" x14ac:dyDescent="0.2">
      <c r="A41" s="45" t="s">
        <v>61</v>
      </c>
      <c r="B41" s="46"/>
      <c r="C41" s="32">
        <v>500000</v>
      </c>
      <c r="D41" s="11">
        <f t="shared" si="2"/>
        <v>416666.66666666663</v>
      </c>
      <c r="E41" s="32">
        <v>500000</v>
      </c>
      <c r="F41" s="39">
        <f t="shared" si="3"/>
        <v>120.00000000000001</v>
      </c>
      <c r="G41" s="40">
        <f t="shared" si="4"/>
        <v>83333.333333333372</v>
      </c>
      <c r="H41" s="41"/>
      <c r="I41" s="19"/>
    </row>
    <row r="42" spans="1:9" ht="12.75" customHeight="1" x14ac:dyDescent="0.2">
      <c r="A42" s="45" t="s">
        <v>62</v>
      </c>
      <c r="B42" s="46"/>
      <c r="C42" s="32">
        <v>970419</v>
      </c>
      <c r="D42" s="11">
        <f t="shared" si="2"/>
        <v>808682.5</v>
      </c>
      <c r="E42" s="32">
        <v>755912</v>
      </c>
      <c r="F42" s="39">
        <f t="shared" si="3"/>
        <v>93.47450946446844</v>
      </c>
      <c r="G42" s="40">
        <f t="shared" si="4"/>
        <v>-52770.5</v>
      </c>
      <c r="H42" s="41"/>
      <c r="I42" s="19"/>
    </row>
    <row r="43" spans="1:9" ht="12.75" customHeight="1" x14ac:dyDescent="0.2">
      <c r="A43" s="45" t="s">
        <v>63</v>
      </c>
      <c r="B43" s="46"/>
      <c r="C43" s="32">
        <v>5000</v>
      </c>
      <c r="D43" s="11">
        <f t="shared" si="2"/>
        <v>4166.666666666667</v>
      </c>
      <c r="E43" s="32">
        <v>5000</v>
      </c>
      <c r="F43" s="39">
        <f t="shared" si="3"/>
        <v>120</v>
      </c>
      <c r="G43" s="40">
        <f>SUM(E43-D43)</f>
        <v>833.33333333333303</v>
      </c>
      <c r="H43" s="41"/>
      <c r="I43" s="19"/>
    </row>
    <row r="44" spans="1:9" ht="12.75" customHeight="1" x14ac:dyDescent="0.2">
      <c r="A44" s="45" t="s">
        <v>64</v>
      </c>
      <c r="B44" s="46"/>
      <c r="C44" s="32">
        <v>170134</v>
      </c>
      <c r="D44" s="11">
        <f t="shared" si="2"/>
        <v>141778.33333333334</v>
      </c>
      <c r="E44" s="32">
        <v>172430</v>
      </c>
      <c r="F44" s="39">
        <f t="shared" si="3"/>
        <v>121.61942939095066</v>
      </c>
      <c r="G44" s="40">
        <f>SUM(E44-D44)</f>
        <v>30651.666666666657</v>
      </c>
      <c r="H44" s="41"/>
      <c r="I44" s="19"/>
    </row>
    <row r="45" spans="1:9" ht="12.75" customHeight="1" x14ac:dyDescent="0.2">
      <c r="A45" s="45" t="s">
        <v>65</v>
      </c>
      <c r="B45" s="46"/>
      <c r="C45" s="32">
        <v>455000</v>
      </c>
      <c r="D45" s="11">
        <f t="shared" si="2"/>
        <v>379166.66666666663</v>
      </c>
      <c r="E45" s="32">
        <v>455340</v>
      </c>
      <c r="F45" s="39">
        <f t="shared" si="3"/>
        <v>120.08967032967035</v>
      </c>
      <c r="G45" s="40">
        <f>SUM(E45-D45)</f>
        <v>76173.333333333372</v>
      </c>
      <c r="H45" s="41"/>
      <c r="I45" s="19"/>
    </row>
    <row r="46" spans="1:9" ht="12.75" customHeight="1" x14ac:dyDescent="0.2">
      <c r="A46" s="45" t="s">
        <v>66</v>
      </c>
      <c r="B46" s="46"/>
      <c r="C46" s="32">
        <v>43926</v>
      </c>
      <c r="D46" s="11">
        <f t="shared" si="2"/>
        <v>36605</v>
      </c>
      <c r="E46" s="32">
        <v>0</v>
      </c>
      <c r="F46" s="39">
        <f t="shared" si="3"/>
        <v>0</v>
      </c>
      <c r="G46" s="40">
        <f>SUM(E46-D46)</f>
        <v>-36605</v>
      </c>
      <c r="H46" s="41"/>
      <c r="I46" s="19"/>
    </row>
    <row r="47" spans="1:9" ht="12.75" customHeight="1" x14ac:dyDescent="0.2">
      <c r="A47" s="45" t="s">
        <v>67</v>
      </c>
      <c r="B47" s="46"/>
      <c r="C47" s="32">
        <v>-17437</v>
      </c>
      <c r="D47" s="11">
        <f t="shared" si="2"/>
        <v>-14530.833333333332</v>
      </c>
      <c r="E47" s="32">
        <v>-17437</v>
      </c>
      <c r="F47" s="39">
        <f t="shared" si="3"/>
        <v>120.00000000000001</v>
      </c>
      <c r="G47" s="40">
        <f>SUM(E47-D47)</f>
        <v>-2906.1666666666679</v>
      </c>
      <c r="H47" s="41"/>
      <c r="I47" s="19"/>
    </row>
    <row r="48" spans="1:9" x14ac:dyDescent="0.2">
      <c r="A48" s="13" t="s">
        <v>68</v>
      </c>
      <c r="B48" s="8"/>
      <c r="C48" s="11">
        <v>79900</v>
      </c>
      <c r="D48" s="11">
        <f t="shared" si="2"/>
        <v>66583.333333333328</v>
      </c>
      <c r="E48" s="11">
        <v>75195</v>
      </c>
      <c r="F48" s="39">
        <f>E48/D48*100</f>
        <v>112.93366708385481</v>
      </c>
      <c r="G48" s="40">
        <f t="shared" si="4"/>
        <v>8611.6666666666715</v>
      </c>
      <c r="H48" s="41"/>
      <c r="I48" s="19"/>
    </row>
    <row r="49" spans="1:9" ht="12.75" customHeight="1" x14ac:dyDescent="0.2">
      <c r="A49" s="12" t="s">
        <v>69</v>
      </c>
      <c r="B49" s="12"/>
      <c r="C49" s="11">
        <v>114300</v>
      </c>
      <c r="D49" s="11">
        <f t="shared" si="2"/>
        <v>95250</v>
      </c>
      <c r="E49" s="11">
        <v>177518</v>
      </c>
      <c r="F49" s="39">
        <f>E49/D49*100</f>
        <v>186.37060367454069</v>
      </c>
      <c r="G49" s="40">
        <f t="shared" si="4"/>
        <v>82268</v>
      </c>
      <c r="H49" s="41"/>
      <c r="I49" s="12"/>
    </row>
    <row r="50" spans="1:9" ht="12.75" customHeight="1" x14ac:dyDescent="0.2">
      <c r="A50" s="47" t="s">
        <v>70</v>
      </c>
      <c r="B50" s="48"/>
      <c r="C50" s="11">
        <v>65000</v>
      </c>
      <c r="D50" s="11">
        <f t="shared" si="2"/>
        <v>54166.666666666672</v>
      </c>
      <c r="E50" s="11">
        <v>49774</v>
      </c>
      <c r="F50" s="39">
        <f>E50/D50*100</f>
        <v>91.890461538461537</v>
      </c>
      <c r="G50" s="40">
        <f t="shared" si="4"/>
        <v>-4392.6666666666715</v>
      </c>
      <c r="H50" s="41"/>
      <c r="I50" s="12"/>
    </row>
    <row r="51" spans="1:9" x14ac:dyDescent="0.2">
      <c r="A51" s="47" t="s">
        <v>71</v>
      </c>
      <c r="B51" s="48"/>
      <c r="C51" s="11">
        <v>90000</v>
      </c>
      <c r="D51" s="11">
        <f t="shared" si="2"/>
        <v>75000</v>
      </c>
      <c r="E51" s="11">
        <v>76101</v>
      </c>
      <c r="F51" s="39">
        <f t="shared" ref="F51:F56" si="5">SUM(E51/D51*100)</f>
        <v>101.468</v>
      </c>
      <c r="G51" s="40">
        <f t="shared" si="4"/>
        <v>1101</v>
      </c>
      <c r="H51" s="41"/>
      <c r="I51" s="12"/>
    </row>
    <row r="52" spans="1:9" ht="12.75" customHeight="1" x14ac:dyDescent="0.2">
      <c r="A52" s="45" t="s">
        <v>72</v>
      </c>
      <c r="B52" s="46"/>
      <c r="C52" s="11">
        <v>613000</v>
      </c>
      <c r="D52" s="11">
        <f t="shared" si="2"/>
        <v>510833.33333333337</v>
      </c>
      <c r="E52" s="11">
        <v>409327</v>
      </c>
      <c r="F52" s="39">
        <f t="shared" si="5"/>
        <v>80.129265905383349</v>
      </c>
      <c r="G52" s="40">
        <f t="shared" si="4"/>
        <v>-101506.33333333337</v>
      </c>
      <c r="H52" s="41"/>
      <c r="I52" s="12"/>
    </row>
    <row r="53" spans="1:9" ht="12.75" customHeight="1" x14ac:dyDescent="0.2">
      <c r="A53" s="45" t="s">
        <v>73</v>
      </c>
      <c r="B53" s="46"/>
      <c r="C53" s="11">
        <v>7000</v>
      </c>
      <c r="D53" s="11">
        <f t="shared" si="2"/>
        <v>5833.3333333333339</v>
      </c>
      <c r="E53" s="11">
        <v>3600</v>
      </c>
      <c r="F53" s="39">
        <f t="shared" si="5"/>
        <v>61.714285714285708</v>
      </c>
      <c r="G53" s="40">
        <f t="shared" si="4"/>
        <v>-2233.3333333333339</v>
      </c>
      <c r="H53" s="41"/>
      <c r="I53" s="12"/>
    </row>
    <row r="54" spans="1:9" ht="12.75" customHeight="1" x14ac:dyDescent="0.2">
      <c r="A54" s="45" t="s">
        <v>74</v>
      </c>
      <c r="B54" s="46"/>
      <c r="C54" s="11">
        <v>27000</v>
      </c>
      <c r="D54" s="11">
        <f t="shared" si="2"/>
        <v>22500</v>
      </c>
      <c r="E54" s="11">
        <v>18556</v>
      </c>
      <c r="F54" s="39">
        <f t="shared" si="5"/>
        <v>82.471111111111099</v>
      </c>
      <c r="G54" s="40">
        <f t="shared" si="4"/>
        <v>-3944</v>
      </c>
      <c r="H54" s="41"/>
      <c r="I54" s="12"/>
    </row>
    <row r="55" spans="1:9" ht="12.75" customHeight="1" x14ac:dyDescent="0.2">
      <c r="A55" s="45" t="s">
        <v>75</v>
      </c>
      <c r="B55" s="46"/>
      <c r="C55" s="11">
        <v>140205</v>
      </c>
      <c r="D55" s="11">
        <f t="shared" si="2"/>
        <v>116837.5</v>
      </c>
      <c r="E55" s="11">
        <v>139020</v>
      </c>
      <c r="F55" s="39">
        <f t="shared" si="5"/>
        <v>118.98577083556221</v>
      </c>
      <c r="G55" s="40">
        <f t="shared" si="4"/>
        <v>22182.5</v>
      </c>
      <c r="H55" s="41"/>
      <c r="I55" s="12"/>
    </row>
    <row r="56" spans="1:9" x14ac:dyDescent="0.2">
      <c r="A56" s="47" t="s">
        <v>76</v>
      </c>
      <c r="B56" s="48"/>
      <c r="C56" s="11">
        <f>SUM(C48:C55)</f>
        <v>1136405</v>
      </c>
      <c r="D56" s="11">
        <f>SUM(D48:D55)</f>
        <v>947004.16666666674</v>
      </c>
      <c r="E56" s="11">
        <f>SUM(E48:E55)</f>
        <v>949091</v>
      </c>
      <c r="F56" s="42">
        <f t="shared" si="5"/>
        <v>100.22036157883851</v>
      </c>
      <c r="G56" s="40">
        <f t="shared" si="4"/>
        <v>2086.8333333332557</v>
      </c>
      <c r="H56" s="41"/>
      <c r="I56" s="12"/>
    </row>
    <row r="57" spans="1:9" x14ac:dyDescent="0.2">
      <c r="A57" s="43" t="s">
        <v>77</v>
      </c>
      <c r="B57" s="41"/>
      <c r="C57" s="11">
        <f>SUM(C35:C47,C56)</f>
        <v>7466347</v>
      </c>
      <c r="D57" s="11">
        <f>SUM(D35:D47,D56)</f>
        <v>6221955.833333334</v>
      </c>
      <c r="E57" s="11">
        <f>SUM(E35:E47,E56)</f>
        <v>6473725</v>
      </c>
      <c r="F57" s="44">
        <f>E57/D57*100</f>
        <v>104.0464634177865</v>
      </c>
      <c r="G57" s="40">
        <f t="shared" si="4"/>
        <v>251769.16666666605</v>
      </c>
      <c r="H57" s="41"/>
      <c r="I57" s="12"/>
    </row>
    <row r="59" spans="1:9" x14ac:dyDescent="0.2">
      <c r="A59" t="s">
        <v>78</v>
      </c>
      <c r="E59" s="49"/>
      <c r="F59" s="49"/>
      <c r="G59" s="49"/>
    </row>
    <row r="60" spans="1:9" ht="12.75" customHeight="1" x14ac:dyDescent="0.2"/>
    <row r="61" spans="1:9" x14ac:dyDescent="0.2">
      <c r="E61" s="49"/>
      <c r="F61" s="49"/>
    </row>
  </sheetData>
  <mergeCells count="29">
    <mergeCell ref="A39:B39"/>
    <mergeCell ref="B3:H3"/>
    <mergeCell ref="B4:F4"/>
    <mergeCell ref="C5:F5"/>
    <mergeCell ref="A7:B7"/>
    <mergeCell ref="A22:B22"/>
    <mergeCell ref="A23:B23"/>
    <mergeCell ref="A32:B32"/>
    <mergeCell ref="A34:B34"/>
    <mergeCell ref="A36:B36"/>
    <mergeCell ref="A37:B37"/>
    <mergeCell ref="A38:B38"/>
    <mergeCell ref="A53:B53"/>
    <mergeCell ref="A40:B40"/>
    <mergeCell ref="A41:B41"/>
    <mergeCell ref="A42:B42"/>
    <mergeCell ref="A43:B43"/>
    <mergeCell ref="A44:B44"/>
    <mergeCell ref="A45:B45"/>
    <mergeCell ref="A46:B46"/>
    <mergeCell ref="A47:B47"/>
    <mergeCell ref="A50:B50"/>
    <mergeCell ref="A51:B51"/>
    <mergeCell ref="A52:B52"/>
    <mergeCell ref="A54:B54"/>
    <mergeCell ref="A55:B55"/>
    <mergeCell ref="A56:B56"/>
    <mergeCell ref="E59:G59"/>
    <mergeCell ref="E61:F61"/>
  </mergeCells>
  <pageMargins left="0.74803149606299213" right="0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Б-Четырман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2021-02-05T11:55:05Z</cp:lastPrinted>
  <dcterms:created xsi:type="dcterms:W3CDTF">2018-11-06T09:39:53Z</dcterms:created>
  <dcterms:modified xsi:type="dcterms:W3CDTF">2021-02-05T11:55:13Z</dcterms:modified>
</cp:coreProperties>
</file>